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mc:AlternateContent xmlns:mc="http://schemas.openxmlformats.org/markup-compatibility/2006">
    <mc:Choice Requires="x15">
      <x15ac:absPath xmlns:x15ac="http://schemas.microsoft.com/office/spreadsheetml/2010/11/ac" url="https://elizabethfinnorguk.sharepoint.com/sites/ElizabethFinnHomes2/Shared Documents/Hotel Services/Catering Manual/"/>
    </mc:Choice>
  </mc:AlternateContent>
  <xr:revisionPtr revIDLastSave="0" documentId="8_{2C5C65B4-90C1-4EDE-ADB8-D97F8691D381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Overview" sheetId="22" r:id="rId1"/>
    <sheet name="Training and Documentation" sheetId="14" r:id="rId2"/>
    <sheet name="Kitchen &amp; Storage" sheetId="17" r:id="rId3"/>
    <sheet name="H&amp;S and General" sheetId="28" r:id="rId4"/>
    <sheet name="Front of House" sheetId="26" r:id="rId5"/>
    <sheet name="Action Plan" sheetId="25" r:id="rId6"/>
  </sheets>
  <definedNames>
    <definedName name="_xlnm.Print_Area" localSheetId="5">'Action Plan'!$A$1:$G$25</definedName>
    <definedName name="_xlnm.Print_Area" localSheetId="4">'Front of House'!$A$1:$E$22</definedName>
    <definedName name="_xlnm.Print_Area" localSheetId="3">'H&amp;S and General'!$A$1:$E$27</definedName>
    <definedName name="_xlnm.Print_Area" localSheetId="2">'Kitchen &amp; Storage'!$A$1:$E$39</definedName>
    <definedName name="_xlnm.Print_Area" localSheetId="0">Overview!$A$1:$G$21</definedName>
    <definedName name="_xlnm.Print_Area" localSheetId="1">'Training and Documentation'!$A$1:$E$21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4" l="1"/>
  <c r="A17" i="14" s="1"/>
  <c r="G16" i="14"/>
  <c r="H16" i="14"/>
  <c r="I16" i="14"/>
  <c r="I27" i="28"/>
  <c r="H27" i="28"/>
  <c r="G27" i="28"/>
  <c r="I26" i="28"/>
  <c r="H26" i="28"/>
  <c r="G26" i="28"/>
  <c r="I25" i="28"/>
  <c r="H25" i="28"/>
  <c r="G25" i="28"/>
  <c r="I24" i="28"/>
  <c r="H24" i="28"/>
  <c r="G24" i="28"/>
  <c r="I23" i="28"/>
  <c r="H23" i="28"/>
  <c r="G23" i="28"/>
  <c r="I22" i="28"/>
  <c r="H22" i="28"/>
  <c r="G22" i="28"/>
  <c r="I21" i="28"/>
  <c r="H21" i="28"/>
  <c r="G21" i="28"/>
  <c r="I20" i="28"/>
  <c r="H20" i="28"/>
  <c r="G20" i="28"/>
  <c r="I19" i="28"/>
  <c r="H19" i="28"/>
  <c r="G19" i="28"/>
  <c r="I18" i="28"/>
  <c r="H18" i="28"/>
  <c r="G18" i="28"/>
  <c r="I17" i="28"/>
  <c r="H17" i="28"/>
  <c r="G17" i="28"/>
  <c r="I16" i="28"/>
  <c r="H16" i="28"/>
  <c r="G16" i="28"/>
  <c r="I15" i="28"/>
  <c r="H15" i="28"/>
  <c r="G15" i="28"/>
  <c r="I14" i="28"/>
  <c r="H14" i="28"/>
  <c r="G14" i="28"/>
  <c r="I13" i="28"/>
  <c r="H13" i="28"/>
  <c r="G13" i="28"/>
  <c r="I12" i="28"/>
  <c r="H12" i="28"/>
  <c r="G12" i="28"/>
  <c r="I11" i="28"/>
  <c r="H11" i="28"/>
  <c r="G11" i="28"/>
  <c r="I10" i="28"/>
  <c r="H10" i="28"/>
  <c r="G10" i="28"/>
  <c r="I9" i="28"/>
  <c r="H9" i="28"/>
  <c r="G9" i="28"/>
  <c r="I8" i="28"/>
  <c r="H8" i="28"/>
  <c r="G8" i="28"/>
  <c r="I7" i="28"/>
  <c r="H7" i="28"/>
  <c r="G7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D4" i="28"/>
  <c r="C4" i="28"/>
  <c r="C3" i="28"/>
  <c r="C2" i="28"/>
  <c r="J6" i="17"/>
  <c r="G40" i="17"/>
  <c r="H40" i="17"/>
  <c r="I40" i="17"/>
  <c r="G41" i="17"/>
  <c r="H41" i="17"/>
  <c r="I41" i="17"/>
  <c r="G42" i="17"/>
  <c r="H42" i="17"/>
  <c r="I42" i="17"/>
  <c r="G43" i="17"/>
  <c r="H43" i="17"/>
  <c r="I43" i="17"/>
  <c r="G44" i="17"/>
  <c r="H44" i="17"/>
  <c r="I44" i="17"/>
  <c r="G45" i="17"/>
  <c r="H45" i="17"/>
  <c r="I45" i="17"/>
  <c r="G6" i="28" l="1"/>
  <c r="H6" i="28"/>
  <c r="I6" i="28"/>
  <c r="D5" i="28" l="1"/>
  <c r="D10" i="22" s="1"/>
  <c r="I22" i="26" l="1"/>
  <c r="H22" i="26"/>
  <c r="G22" i="26"/>
  <c r="I21" i="26"/>
  <c r="H21" i="26"/>
  <c r="G21" i="26"/>
  <c r="I20" i="26"/>
  <c r="H20" i="26"/>
  <c r="G20" i="26"/>
  <c r="I19" i="26"/>
  <c r="H19" i="26"/>
  <c r="G19" i="26"/>
  <c r="I18" i="26"/>
  <c r="H18" i="26"/>
  <c r="G18" i="26"/>
  <c r="I17" i="26"/>
  <c r="H17" i="26"/>
  <c r="G17" i="26"/>
  <c r="I16" i="26"/>
  <c r="H16" i="26"/>
  <c r="G16" i="26"/>
  <c r="I15" i="26"/>
  <c r="H15" i="26"/>
  <c r="G15" i="26"/>
  <c r="I14" i="26"/>
  <c r="H14" i="26"/>
  <c r="G14" i="26"/>
  <c r="I13" i="26"/>
  <c r="H13" i="26"/>
  <c r="G13" i="26"/>
  <c r="I12" i="26"/>
  <c r="H12" i="26"/>
  <c r="G12" i="26"/>
  <c r="I11" i="26"/>
  <c r="H11" i="26"/>
  <c r="G11" i="26"/>
  <c r="I10" i="26"/>
  <c r="H10" i="26"/>
  <c r="G10" i="26"/>
  <c r="I9" i="26"/>
  <c r="H9" i="26"/>
  <c r="G9" i="26"/>
  <c r="I8" i="26"/>
  <c r="H8" i="26"/>
  <c r="G8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I7" i="26"/>
  <c r="H7" i="26"/>
  <c r="G7" i="26"/>
  <c r="A7" i="26"/>
  <c r="D4" i="26"/>
  <c r="C4" i="26"/>
  <c r="C3" i="26"/>
  <c r="C2" i="26"/>
  <c r="D4" i="25"/>
  <c r="D4" i="17"/>
  <c r="D4" i="14"/>
  <c r="G6" i="26" l="1"/>
  <c r="I6" i="26"/>
  <c r="H6" i="26"/>
  <c r="G12" i="14"/>
  <c r="H12" i="14"/>
  <c r="I12" i="14"/>
  <c r="G13" i="14"/>
  <c r="H13" i="14"/>
  <c r="I13" i="14"/>
  <c r="G14" i="14"/>
  <c r="H14" i="14"/>
  <c r="I14" i="14"/>
  <c r="G15" i="14"/>
  <c r="H15" i="14"/>
  <c r="I15" i="14"/>
  <c r="G17" i="14"/>
  <c r="H17" i="14"/>
  <c r="I17" i="14"/>
  <c r="G18" i="14"/>
  <c r="H18" i="14"/>
  <c r="I18" i="14"/>
  <c r="G19" i="14"/>
  <c r="H19" i="14"/>
  <c r="I19" i="14"/>
  <c r="G20" i="14"/>
  <c r="H20" i="14"/>
  <c r="I20" i="14"/>
  <c r="G21" i="14"/>
  <c r="H21" i="14"/>
  <c r="I21" i="14"/>
  <c r="G22" i="14"/>
  <c r="H22" i="14"/>
  <c r="I22" i="14"/>
  <c r="G23" i="14"/>
  <c r="H23" i="14"/>
  <c r="I23" i="14"/>
  <c r="G24" i="14"/>
  <c r="H24" i="14"/>
  <c r="I24" i="14"/>
  <c r="G25" i="14"/>
  <c r="H25" i="14"/>
  <c r="I25" i="14"/>
  <c r="G26" i="14"/>
  <c r="H26" i="14"/>
  <c r="I26" i="14"/>
  <c r="G27" i="14"/>
  <c r="H27" i="14"/>
  <c r="I27" i="14"/>
  <c r="G28" i="14"/>
  <c r="H28" i="14"/>
  <c r="I28" i="14"/>
  <c r="G29" i="14"/>
  <c r="H29" i="14"/>
  <c r="I29" i="14"/>
  <c r="D5" i="26" l="1"/>
  <c r="D11" i="22" s="1"/>
  <c r="G9" i="17"/>
  <c r="H9" i="17"/>
  <c r="I9" i="17"/>
  <c r="G10" i="17"/>
  <c r="H10" i="17"/>
  <c r="I10" i="17"/>
  <c r="G11" i="17"/>
  <c r="H11" i="17"/>
  <c r="I11" i="17"/>
  <c r="G12" i="17"/>
  <c r="H12" i="17"/>
  <c r="I12" i="17"/>
  <c r="G13" i="17"/>
  <c r="H13" i="17"/>
  <c r="I13" i="17"/>
  <c r="G14" i="17"/>
  <c r="H14" i="17"/>
  <c r="I14" i="17"/>
  <c r="G15" i="17"/>
  <c r="H15" i="17"/>
  <c r="I15" i="17"/>
  <c r="G16" i="17"/>
  <c r="H16" i="17"/>
  <c r="I16" i="17"/>
  <c r="G17" i="17"/>
  <c r="H17" i="17"/>
  <c r="I17" i="17"/>
  <c r="G18" i="17"/>
  <c r="H18" i="17"/>
  <c r="I18" i="17"/>
  <c r="G19" i="17"/>
  <c r="H19" i="17"/>
  <c r="I19" i="17"/>
  <c r="G20" i="17"/>
  <c r="H20" i="17"/>
  <c r="I20" i="17"/>
  <c r="G21" i="17"/>
  <c r="H21" i="17"/>
  <c r="I21" i="17"/>
  <c r="G22" i="17"/>
  <c r="H22" i="17"/>
  <c r="I22" i="17"/>
  <c r="G23" i="17"/>
  <c r="H23" i="17"/>
  <c r="I23" i="17"/>
  <c r="G24" i="17"/>
  <c r="H24" i="17"/>
  <c r="I24" i="17"/>
  <c r="G25" i="17"/>
  <c r="H25" i="17"/>
  <c r="I25" i="17"/>
  <c r="G26" i="17"/>
  <c r="H26" i="17"/>
  <c r="I26" i="17"/>
  <c r="G27" i="17"/>
  <c r="H27" i="17"/>
  <c r="I27" i="17"/>
  <c r="G28" i="17"/>
  <c r="H28" i="17"/>
  <c r="I28" i="17"/>
  <c r="G29" i="17"/>
  <c r="H29" i="17"/>
  <c r="I29" i="17"/>
  <c r="G30" i="17"/>
  <c r="H30" i="17"/>
  <c r="I30" i="17"/>
  <c r="G31" i="17"/>
  <c r="H31" i="17"/>
  <c r="I31" i="17"/>
  <c r="G32" i="17"/>
  <c r="H32" i="17"/>
  <c r="I32" i="17"/>
  <c r="G33" i="17"/>
  <c r="H33" i="17"/>
  <c r="I33" i="17"/>
  <c r="G34" i="17"/>
  <c r="H34" i="17"/>
  <c r="I34" i="17"/>
  <c r="G35" i="17"/>
  <c r="H35" i="17"/>
  <c r="I35" i="17"/>
  <c r="G36" i="17"/>
  <c r="H36" i="17"/>
  <c r="I36" i="17"/>
  <c r="G37" i="17"/>
  <c r="H37" i="17"/>
  <c r="I37" i="17"/>
  <c r="G38" i="17"/>
  <c r="H38" i="17"/>
  <c r="I38" i="17"/>
  <c r="G39" i="17"/>
  <c r="H39" i="17"/>
  <c r="I39" i="17"/>
  <c r="G8" i="14"/>
  <c r="H8" i="14"/>
  <c r="I8" i="14"/>
  <c r="G9" i="14"/>
  <c r="H9" i="14"/>
  <c r="I9" i="14"/>
  <c r="G10" i="14"/>
  <c r="H10" i="14"/>
  <c r="I10" i="14"/>
  <c r="G11" i="14"/>
  <c r="H11" i="14"/>
  <c r="I11" i="14"/>
  <c r="I25" i="25" l="1"/>
  <c r="H25" i="25"/>
  <c r="I24" i="25"/>
  <c r="H24" i="25"/>
  <c r="I23" i="25"/>
  <c r="H23" i="25"/>
  <c r="I22" i="25"/>
  <c r="H22" i="25"/>
  <c r="I21" i="25"/>
  <c r="H21" i="25"/>
  <c r="I20" i="25"/>
  <c r="H20" i="25"/>
  <c r="I19" i="25"/>
  <c r="H19" i="25"/>
  <c r="I18" i="25"/>
  <c r="H18" i="25"/>
  <c r="I17" i="25"/>
  <c r="H17" i="25"/>
  <c r="I16" i="25"/>
  <c r="H16" i="25"/>
  <c r="I15" i="25"/>
  <c r="H15" i="25"/>
  <c r="I14" i="25"/>
  <c r="H14" i="25"/>
  <c r="I13" i="25"/>
  <c r="H13" i="25"/>
  <c r="I12" i="25"/>
  <c r="H12" i="25"/>
  <c r="I11" i="25"/>
  <c r="H11" i="25"/>
  <c r="I10" i="25"/>
  <c r="H10" i="25"/>
  <c r="I9" i="25"/>
  <c r="H9" i="25"/>
  <c r="I8" i="25"/>
  <c r="H8" i="25"/>
  <c r="I7" i="25"/>
  <c r="H7" i="25"/>
  <c r="C4" i="25"/>
  <c r="C3" i="25"/>
  <c r="C2" i="25"/>
  <c r="C4" i="17"/>
  <c r="C3" i="17"/>
  <c r="C2" i="17"/>
  <c r="C4" i="14"/>
  <c r="C3" i="14"/>
  <c r="C2" i="14"/>
  <c r="I8" i="17"/>
  <c r="H8" i="17"/>
  <c r="G8" i="17"/>
  <c r="I7" i="17"/>
  <c r="H7" i="17"/>
  <c r="G7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G7" i="14"/>
  <c r="G6" i="14" s="1"/>
  <c r="I7" i="14"/>
  <c r="I6" i="14" s="1"/>
  <c r="H7" i="14"/>
  <c r="H6" i="14" s="1"/>
  <c r="D5" i="14" l="1"/>
  <c r="D8" i="22" s="1"/>
  <c r="G6" i="17"/>
  <c r="H6" i="17"/>
  <c r="I6" i="17"/>
  <c r="I6" i="25"/>
  <c r="H6" i="25"/>
  <c r="A7" i="14"/>
  <c r="A8" i="14" s="1"/>
  <c r="A9" i="14" s="1"/>
  <c r="A10" i="14" s="1"/>
  <c r="A11" i="14" s="1"/>
  <c r="A12" i="14" s="1"/>
  <c r="A13" i="14" s="1"/>
  <c r="A14" i="14" s="1"/>
  <c r="A15" i="14" s="1"/>
  <c r="A18" i="14" s="1"/>
  <c r="A19" i="14" s="1"/>
  <c r="A20" i="14" l="1"/>
  <c r="A21" i="14" s="1"/>
  <c r="A22" i="14" s="1"/>
  <c r="A23" i="14" s="1"/>
  <c r="A24" i="14" s="1"/>
  <c r="A25" i="14" s="1"/>
  <c r="A26" i="14" s="1"/>
  <c r="A27" i="14" s="1"/>
  <c r="A28" i="14" s="1"/>
  <c r="A29" i="14" s="1"/>
  <c r="D5" i="17"/>
  <c r="D9" i="22" s="1"/>
  <c r="D13" i="22" s="1"/>
  <c r="I9" i="22" l="1"/>
  <c r="H11" i="22"/>
  <c r="H9" i="22"/>
  <c r="I10" i="22"/>
  <c r="G7" i="22"/>
  <c r="H10" i="22"/>
  <c r="H8" i="22"/>
  <c r="I8" i="22"/>
  <c r="I11" i="22"/>
  <c r="H7" i="22" l="1"/>
  <c r="I7" i="22"/>
</calcChain>
</file>

<file path=xl/sharedStrings.xml><?xml version="1.0" encoding="utf-8"?>
<sst xmlns="http://schemas.openxmlformats.org/spreadsheetml/2006/main" count="270" uniqueCount="183">
  <si>
    <r>
      <t xml:space="preserve">MONTHLY CATERING REVIEW </t>
    </r>
    <r>
      <rPr>
        <sz val="10"/>
        <color theme="1"/>
        <rFont val="Verdana"/>
        <family val="2"/>
      </rPr>
      <t>Form CM07</t>
    </r>
  </si>
  <si>
    <t>This audit must be complted each month by the last day of the month.
Once completed this audit must be filed on the shared drive under Home&gt;audit&gt;facilities&gt;yearcompleted</t>
  </si>
  <si>
    <t>HOME</t>
  </si>
  <si>
    <t>COMPLETED BY</t>
  </si>
  <si>
    <t>DATE &amp; TIME OF REVIEW (dd/mm/yy)</t>
  </si>
  <si>
    <t>KPI Area</t>
  </si>
  <si>
    <t>Staffing &amp; Management</t>
  </si>
  <si>
    <t>Red</t>
  </si>
  <si>
    <t>80% or less - Fail</t>
  </si>
  <si>
    <t>Kitchen and Storage</t>
  </si>
  <si>
    <t>Amber</t>
  </si>
  <si>
    <t>81% - 90% - Pass</t>
  </si>
  <si>
    <t>H&amp;S and General</t>
  </si>
  <si>
    <t>Green</t>
  </si>
  <si>
    <t>91% - 95% - Good</t>
  </si>
  <si>
    <t>Front of House and Food Service</t>
  </si>
  <si>
    <t>Blue</t>
  </si>
  <si>
    <t>96% plus - Excellent</t>
  </si>
  <si>
    <t>TOTAL</t>
  </si>
  <si>
    <t>Summary of Audit Findings</t>
  </si>
  <si>
    <t>DATE &amp; TIME OF REVIEW</t>
  </si>
  <si>
    <t>Training &amp; Documentation</t>
  </si>
  <si>
    <t>Section Score</t>
  </si>
  <si>
    <t>KPI</t>
  </si>
  <si>
    <t>Area</t>
  </si>
  <si>
    <t>Enter
Y / N / NA</t>
  </si>
  <si>
    <t>Comments</t>
  </si>
  <si>
    <t>Training</t>
  </si>
  <si>
    <t>Are all catering staff trained to at least a level 2 in food safety?</t>
  </si>
  <si>
    <t>Are all catering staff trained in health &amp; safety level 2?</t>
  </si>
  <si>
    <t>Are all catering staff trained in COSHH?</t>
  </si>
  <si>
    <t>Are all catering staff trained in fire safety?</t>
  </si>
  <si>
    <t>Are all catering staff trained in IDDSI Level 1 and Catering modules</t>
  </si>
  <si>
    <t>Are all catering staff trained in allergen awareness?</t>
  </si>
  <si>
    <t>Have all new catering staff received documented induction training? CM11</t>
  </si>
  <si>
    <t>Documentation</t>
  </si>
  <si>
    <t>Is the catering manual available for inspection and signed off by all catering staff?</t>
  </si>
  <si>
    <t>Have the daily diary records been completed in full for each day in the last month? CM01</t>
  </si>
  <si>
    <t>Have the cleaning records been completed in full for each day in the last month? CM02</t>
  </si>
  <si>
    <t>Are all catering staff trained in the safe systems of work catering manual? CM05</t>
  </si>
  <si>
    <t>Is there evidence of residents dietary needs and IDDSI being recorded? CM12/13</t>
  </si>
  <si>
    <t>Is there a contingency plan in place, completed and up to date? CM15</t>
  </si>
  <si>
    <t>If there are any temporary staff has a Temporary staff induction record been completed and a copy held in the catering manual?</t>
  </si>
  <si>
    <t>Are wastage forms being completed regularly and retained for review? CM17</t>
  </si>
  <si>
    <t>Have all dishes got an allergen record available?</t>
  </si>
  <si>
    <t>Has the probe been calibrated in the last month? CM20</t>
  </si>
  <si>
    <t>Have all catering staff signed their responsibilities record form? CM21</t>
  </si>
  <si>
    <t>Have all risk assessments been completed correctly, reviewed regular and available for inspection?</t>
  </si>
  <si>
    <t>All requirements on the last E.H.O. Inspection completed</t>
  </si>
  <si>
    <t>Are the menu selection sheets completed correctly and retained for inspection?</t>
  </si>
  <si>
    <t>Are CoSHH data sheets available, up to date and staff know the location of them?</t>
  </si>
  <si>
    <t>Are CoSHH risk assessments available and up to date?</t>
  </si>
  <si>
    <t>Food &amp; Service</t>
  </si>
  <si>
    <t>Uniform</t>
  </si>
  <si>
    <t>Are all catering staff, including serving catering staff, wearing clean uniform, no false or nail varnish, no jewellery, clearly identifiable name badge, hat and safety shoes?</t>
  </si>
  <si>
    <t>Food hygiene practices</t>
  </si>
  <si>
    <t>Is there evidence of good hygiene practices taking place eg hand washing, sanitising of work surfaces, use of correct chopping boards and knives etc.?</t>
  </si>
  <si>
    <t>Probes</t>
  </si>
  <si>
    <t>Is there a working probe available along with probe wipes?</t>
  </si>
  <si>
    <t>IDDSI</t>
  </si>
  <si>
    <t>Do all catering staff understand the IDDSI textured food guidelines and use these to prepare and service meals where needed?</t>
  </si>
  <si>
    <t>Kitchen</t>
  </si>
  <si>
    <t>Are all hand wash basins clean, have hot water supply, adequate soap and towels next to?</t>
  </si>
  <si>
    <t>Work surfaces</t>
  </si>
  <si>
    <t>Are work surfaces free from clutter, clean and free from food debris (Including underside)?</t>
  </si>
  <si>
    <t>Shelves</t>
  </si>
  <si>
    <t>Are all shelves clean and free from food debris (including underside)?</t>
  </si>
  <si>
    <t>Cooking equipment</t>
  </si>
  <si>
    <t>Is all cooking equipment clean, both inside and out?</t>
  </si>
  <si>
    <t>Trollies</t>
  </si>
  <si>
    <t>Are all hot cupboards including hot trollies and serving trollies free from debris , grease and in good repair?</t>
  </si>
  <si>
    <t>Can opener</t>
  </si>
  <si>
    <t>Is the can opener operational and clean including the blade?</t>
  </si>
  <si>
    <t>Potato Peeler</t>
  </si>
  <si>
    <t>is there evidence that the potato peeler is clean inside and out, free from food debris and odours?</t>
  </si>
  <si>
    <t>Sinks</t>
  </si>
  <si>
    <t>Are all sinks clean, free from any dirt and food debris and have adequate hot running water?</t>
  </si>
  <si>
    <t>Dishwasher</t>
  </si>
  <si>
    <t>Is the dishwasher in good repair, working order and evidence of it being emptied and cleaned each day?</t>
  </si>
  <si>
    <t>Dust bins</t>
  </si>
  <si>
    <t>Are all dustbins situated in the kitchen, foot operated, not overfilled and in good working order and cleaned and emptied regularly?</t>
  </si>
  <si>
    <t>Mixers</t>
  </si>
  <si>
    <t>Are all food mixers clean, free from dirt, grease, no evidence of rusting and that any safety guards are in use?</t>
  </si>
  <si>
    <t>Fryers</t>
  </si>
  <si>
    <t>Has the fryer been cleaned in the last month and is free from the build up of grease and dirt?</t>
  </si>
  <si>
    <t>Water boilers</t>
  </si>
  <si>
    <t>Is the external appearance of the water boiler clean, free from dirt and descaled on a regular basis (Including tap)?</t>
  </si>
  <si>
    <t>Chopping boards and knives</t>
  </si>
  <si>
    <t>Is a complete set of colour coded chopping boards and knives available, in good state of repair (not heavily marked/scratched) and stored raw separately from others?</t>
  </si>
  <si>
    <t>Fly screens</t>
  </si>
  <si>
    <t>Is there evidence that fly screens have been cleaned in the last month and are in good state of repair, including door?</t>
  </si>
  <si>
    <t>Microwave</t>
  </si>
  <si>
    <t>Is the microwave clean including roof of the microwave?</t>
  </si>
  <si>
    <t>Canopy filters</t>
  </si>
  <si>
    <t>Is there evidence that the canopy filters and ducting has been cleaned in the last 6 months and in free from grease and dirt?</t>
  </si>
  <si>
    <t>Saucepans and utensils</t>
  </si>
  <si>
    <t>Are all saucepans and cooking utensils clean, in a good state of repair and the kitchen has adequate supply?</t>
  </si>
  <si>
    <t>Walls and ceilings</t>
  </si>
  <si>
    <t>Are all kitchen walls and ceilings clean, free from dirt and grease including grouting and sealant and in a good state of repair?</t>
  </si>
  <si>
    <t>Floors</t>
  </si>
  <si>
    <t>Are all kitchen floor clean including edges, beneath machines/equipment and corners and in a good state of repair?</t>
  </si>
  <si>
    <t>Door handles and switches</t>
  </si>
  <si>
    <t>Are all door handles and light switches clean and free from dirt and grease?</t>
  </si>
  <si>
    <t>Light fittings</t>
  </si>
  <si>
    <t>Are all light fittings free from grease and dirt and working correctly</t>
  </si>
  <si>
    <t>Crockery</t>
  </si>
  <si>
    <t>Is all crockery free from cracks and chips, stored correctly in clean trays?</t>
  </si>
  <si>
    <t>Stock</t>
  </si>
  <si>
    <t>Are there adequate food stock levels available in case of emergencies?</t>
  </si>
  <si>
    <t>Is there evidence of stock rotation?</t>
  </si>
  <si>
    <t>Store room appearance</t>
  </si>
  <si>
    <t>Does the store room appear clean, including walls floors and shelving?</t>
  </si>
  <si>
    <t>Packets</t>
  </si>
  <si>
    <t>All open packets decanted into sealed airtight containers labelled and dated correctly?</t>
  </si>
  <si>
    <t>Allergen free</t>
  </si>
  <si>
    <t>Is there evidence that free from &amp; allergen free foods are stored separately?</t>
  </si>
  <si>
    <t>Ambient items</t>
  </si>
  <si>
    <t>Are there any food items in store room's that are not ambient?</t>
  </si>
  <si>
    <t>Fridges and freezers</t>
  </si>
  <si>
    <t>Does the external appearance of all fridges and freezers appear clean (including handles)?</t>
  </si>
  <si>
    <t>Are the fridge and freezer door seals in good repair and free from dirt and debris?</t>
  </si>
  <si>
    <t>Are all internal fridge and freezer shelves clean and free from dirt and food debris and rust?</t>
  </si>
  <si>
    <t>Are all foodstuff in the fridges and freezers covered labelled and within date?</t>
  </si>
  <si>
    <t>Rotation</t>
  </si>
  <si>
    <t>Is there evidence of stock rotation within the fridges and freezers?</t>
  </si>
  <si>
    <t>Separation</t>
  </si>
  <si>
    <t>Are all foodstuffs correctly separated?</t>
  </si>
  <si>
    <t>H&amp;S &amp; General</t>
  </si>
  <si>
    <t>Fire Safety</t>
  </si>
  <si>
    <t>Are all fire exits clear and easily identifiable?</t>
  </si>
  <si>
    <t>Are all catering staff  aware of the kitchen shutdown procedure in an emergency?</t>
  </si>
  <si>
    <t>Are all fire fighting appliances clearly visible?</t>
  </si>
  <si>
    <t>Are there no doors being wedged/jammed/propped open?</t>
  </si>
  <si>
    <t>Is there no old oil stored within the kitchen?</t>
  </si>
  <si>
    <t>Safety signs and notices</t>
  </si>
  <si>
    <t>Are all notices and signs clean, laminated and in good condition? Are there adequate safety signs in place e.g. chopping boards, dangerous equipment, COSHH, allergens etc?</t>
  </si>
  <si>
    <t>Chemicals</t>
  </si>
  <si>
    <t>All excess chemicals stored in a locked cupboard or room, with correct signage?</t>
  </si>
  <si>
    <t>Is there evidence that chemicals are not stored near or next to any food products?</t>
  </si>
  <si>
    <t>Is all PPE available for tasks require and in good condition?</t>
  </si>
  <si>
    <t>PAT Testing</t>
  </si>
  <si>
    <t>Has all equipment in the kitchen undertaken Portable Appliance Testing within the required timeframe?</t>
  </si>
  <si>
    <t>First Aid</t>
  </si>
  <si>
    <t>Are all staff aware of the location of the catering First Aid Box? Is there evidence of regular checks and contains appropriate equipment - blue plasters, all the equipment is up to date?</t>
  </si>
  <si>
    <t>Is there eye wash solution for emergency first Aid available, in date, easily identifiable and shows evidence of checking?</t>
  </si>
  <si>
    <t>Pest Control</t>
  </si>
  <si>
    <t>Are there no signs of pest infestation within the kitchen, food preparation area or store rooms?</t>
  </si>
  <si>
    <t>Catering Office</t>
  </si>
  <si>
    <t>Is the catering office clean, tidy and free from clutter?</t>
  </si>
  <si>
    <t>Is all required documentation stored in a tidy and accessible area?</t>
  </si>
  <si>
    <t>Toilets and Changing Room</t>
  </si>
  <si>
    <t>Is the toilet and changing area clean including the floor and tiling?</t>
  </si>
  <si>
    <t>Is nothing stored in the toilet area?</t>
  </si>
  <si>
    <t>External Areas</t>
  </si>
  <si>
    <t>Is all rubbish placed inside bins and lids closed?</t>
  </si>
  <si>
    <t>Is bin compound clean and tidy?</t>
  </si>
  <si>
    <t>Is there no excess storage of waste oil?</t>
  </si>
  <si>
    <t>Is any waste oil safe secured awaiting collection?</t>
  </si>
  <si>
    <t>Dining room</t>
  </si>
  <si>
    <t>Are tables correctly laid, with clean, freshly laundered table cloths (where appropriate), correct, clean and smear free crockery, cutlery and glassware prior to the service of meals?</t>
  </si>
  <si>
    <t>If fresh flowers are used are there no signs of wilting or decay?</t>
  </si>
  <si>
    <t>Is the  bar licence on display and up to date?</t>
  </si>
  <si>
    <t>Is the Beverage area in reception clean, tidy, replenished with fresh coffee, tea, water cups, glasses, sugar etc?</t>
  </si>
  <si>
    <t>Kitchenettes</t>
  </si>
  <si>
    <t>Are all kitchenette daily and cleaning records complete?</t>
  </si>
  <si>
    <t>Are all kitchenettes clean, in good repair and tidy?</t>
  </si>
  <si>
    <t>Is all food labelled correctly and there is no out of date food?</t>
  </si>
  <si>
    <t>Food service</t>
  </si>
  <si>
    <t>For hot food is the plate / dish hot / warm?</t>
  </si>
  <si>
    <t>For hot food is it hot?</t>
  </si>
  <si>
    <t>Does the food look, smell and taste good?</t>
  </si>
  <si>
    <t>Are all items on the menu available including alternatives?</t>
  </si>
  <si>
    <t>Is a choice of drinks offered to residents with meals?</t>
  </si>
  <si>
    <t>Are service trays properly set, with the appropriate utensils and requirements (If applicable)?</t>
  </si>
  <si>
    <t>Is the home predominately following the Company menu cycle?</t>
  </si>
  <si>
    <t>Are the menu's clearly printed and available for residents</t>
  </si>
  <si>
    <t>Is there a sign to post residents and visitors to where allergen information can be found?</t>
  </si>
  <si>
    <t>Action Plan</t>
  </si>
  <si>
    <t>Action Required</t>
  </si>
  <si>
    <t>By Whom</t>
  </si>
  <si>
    <t>By When</t>
  </si>
  <si>
    <t>Completed by Whom</t>
  </si>
  <si>
    <t>Completed When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</si>
</sst>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Verdana"/>
      <family val="2"/>
    </font>
    <font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u/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Verdana"/>
      <family val="2"/>
    </font>
    <font>
      <b/>
      <sz val="9"/>
      <color theme="8" tint="-0.499984740745262"/>
      <name val="Verdana"/>
      <family val="2"/>
    </font>
    <font>
      <b/>
      <sz val="9"/>
      <color rgb="FF002060"/>
      <name val="Verdana"/>
      <family val="2"/>
    </font>
    <font>
      <u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rgb="FF00206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35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left" vertical="center"/>
    </xf>
    <xf numFmtId="0" fontId="19" fillId="4" borderId="26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9" fillId="4" borderId="26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/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Alignment="1">
      <alignment vertical="center"/>
    </xf>
    <xf numFmtId="164" fontId="12" fillId="0" borderId="9" xfId="0" applyNumberFormat="1" applyFont="1" applyBorder="1" applyAlignment="1">
      <alignment horizontal="left" vertical="center"/>
    </xf>
    <xf numFmtId="20" fontId="12" fillId="0" borderId="9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9" fontId="12" fillId="0" borderId="0" xfId="2" applyFont="1" applyFill="1" applyAlignment="1" applyProtection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30" fillId="4" borderId="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2" fontId="30" fillId="4" borderId="20" xfId="0" applyNumberFormat="1" applyFont="1" applyFill="1" applyBorder="1" applyAlignment="1">
      <alignment horizontal="center" vertical="center"/>
    </xf>
    <xf numFmtId="9" fontId="12" fillId="2" borderId="23" xfId="2" applyFont="1" applyFill="1" applyBorder="1" applyAlignment="1" applyProtection="1">
      <alignment horizontal="center"/>
    </xf>
    <xf numFmtId="9" fontId="34" fillId="0" borderId="0" xfId="0" applyNumberFormat="1" applyFont="1"/>
    <xf numFmtId="0" fontId="34" fillId="0" borderId="0" xfId="0" applyFont="1" applyAlignment="1">
      <alignment vertical="center"/>
    </xf>
    <xf numFmtId="0" fontId="32" fillId="0" borderId="0" xfId="0" applyFont="1"/>
    <xf numFmtId="0" fontId="12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9" fontId="28" fillId="0" borderId="20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9" fontId="12" fillId="0" borderId="0" xfId="2" applyFont="1" applyFill="1" applyAlignment="1" applyProtection="1">
      <alignment horizontal="center" vertical="center"/>
    </xf>
    <xf numFmtId="0" fontId="8" fillId="0" borderId="1" xfId="0" applyFont="1" applyBorder="1" applyAlignment="1">
      <alignment horizontal="left" wrapText="1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 applyProtection="1">
      <alignment horizontal="left" vertical="center"/>
      <protection locked="0"/>
    </xf>
    <xf numFmtId="2" fontId="8" fillId="0" borderId="24" xfId="0" applyNumberFormat="1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6" fontId="8" fillId="0" borderId="24" xfId="0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16" fontId="8" fillId="0" borderId="5" xfId="0" applyNumberFormat="1" applyFont="1" applyBorder="1" applyAlignment="1" applyProtection="1">
      <alignment horizontal="left" vertical="center" wrapText="1"/>
      <protection locked="0"/>
    </xf>
    <xf numFmtId="2" fontId="8" fillId="0" borderId="6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2" fontId="8" fillId="0" borderId="20" xfId="0" applyNumberFormat="1" applyFont="1" applyBorder="1" applyAlignment="1" applyProtection="1">
      <alignment horizontal="center" vertical="center" wrapText="1"/>
      <protection locked="0"/>
    </xf>
    <xf numFmtId="2" fontId="8" fillId="0" borderId="25" xfId="0" applyNumberFormat="1" applyFont="1" applyBorder="1" applyAlignment="1" applyProtection="1">
      <alignment horizontal="left" vertical="center"/>
      <protection locked="0"/>
    </xf>
    <xf numFmtId="0" fontId="31" fillId="0" borderId="25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wrapText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2" fontId="12" fillId="0" borderId="0" xfId="0" applyNumberFormat="1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0" fillId="4" borderId="21" xfId="0" applyFont="1" applyFill="1" applyBorder="1" applyAlignment="1">
      <alignment horizontal="left" vertical="center" wrapText="1"/>
    </xf>
    <xf numFmtId="0" fontId="30" fillId="4" borderId="22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2" fontId="12" fillId="0" borderId="10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er cent" xfId="2" builtinId="5"/>
  </cellStyles>
  <dxfs count="1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FF0000"/>
      </font>
    </dxf>
    <dxf>
      <font>
        <color theme="4" tint="-0.499984740745262"/>
      </font>
      <fill>
        <patternFill patternType="none">
          <bgColor auto="1"/>
        </patternFill>
      </fill>
    </dxf>
    <dxf>
      <font>
        <color theme="8" tint="-0.499984740745262"/>
      </font>
      <fill>
        <patternFill patternType="none">
          <bgColor auto="1"/>
        </patternFill>
      </fill>
    </dxf>
    <dxf>
      <font>
        <color rgb="FFFFC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F23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502920</xdr:colOff>
      <xdr:row>0</xdr:row>
      <xdr:rowOff>220842</xdr:rowOff>
    </xdr:from>
    <xdr:to>
      <xdr:col>7</xdr:col>
      <xdr:colOff>1910</xdr:colOff>
      <xdr:row>2</xdr:row>
      <xdr:rowOff>132078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3367A6-749F-464C-B98C-7AC24053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44740" y="220842"/>
          <a:ext cx="1674500" cy="551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1827069</xdr:colOff>
      <xdr:row>0</xdr:row>
      <xdr:rowOff>245658</xdr:rowOff>
    </xdr:from>
    <xdr:to>
      <xdr:col>4</xdr:col>
      <xdr:colOff>3415844</xdr:colOff>
      <xdr:row>2</xdr:row>
      <xdr:rowOff>194994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6489" y="245658"/>
          <a:ext cx="1674500" cy="5513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1828800</xdr:colOff>
      <xdr:row>0</xdr:row>
      <xdr:rowOff>213222</xdr:rowOff>
    </xdr:from>
    <xdr:to>
      <xdr:col>4</xdr:col>
      <xdr:colOff>3417575</xdr:colOff>
      <xdr:row>2</xdr:row>
      <xdr:rowOff>162558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E863C7-625B-4AE9-904F-8B4D0FEBA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8220" y="213222"/>
          <a:ext cx="1674500" cy="551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1821180</xdr:colOff>
      <xdr:row>0</xdr:row>
      <xdr:rowOff>182742</xdr:rowOff>
    </xdr:from>
    <xdr:to>
      <xdr:col>5</xdr:col>
      <xdr:colOff>5</xdr:colOff>
      <xdr:row>2</xdr:row>
      <xdr:rowOff>132078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25DE9-F6B7-422A-A7CA-3EA7D1A5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0600" y="182742"/>
          <a:ext cx="1674500" cy="5513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1828800</xdr:colOff>
      <xdr:row>0</xdr:row>
      <xdr:rowOff>213222</xdr:rowOff>
    </xdr:from>
    <xdr:to>
      <xdr:col>4</xdr:col>
      <xdr:colOff>3417575</xdr:colOff>
      <xdr:row>2</xdr:row>
      <xdr:rowOff>162558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00659-2AE2-4A12-B2FB-A1D0D0C19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8220" y="213222"/>
          <a:ext cx="1674500" cy="5513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327660</xdr:colOff>
      <xdr:row>0</xdr:row>
      <xdr:rowOff>197982</xdr:rowOff>
    </xdr:from>
    <xdr:to>
      <xdr:col>7</xdr:col>
      <xdr:colOff>5</xdr:colOff>
      <xdr:row>2</xdr:row>
      <xdr:rowOff>147318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4F00D0-4F3B-4051-9448-1B377F1F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6680" y="197982"/>
          <a:ext cx="1674500" cy="551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62"/>
  <sheetViews>
    <sheetView showGridLines="0" zoomScaleNormal="100" workbookViewId="0">
      <selection activeCell="A16" sqref="A16"/>
    </sheetView>
  </sheetViews>
  <sheetFormatPr defaultColWidth="9.140625" defaultRowHeight="12.6"/>
  <cols>
    <col min="1" max="1" width="8" style="19" customWidth="1"/>
    <col min="2" max="2" width="34.42578125" style="19" customWidth="1"/>
    <col min="3" max="3" width="40.42578125" style="20" customWidth="1"/>
    <col min="4" max="4" width="11.7109375" style="19" customWidth="1"/>
    <col min="5" max="5" width="6.7109375" style="16" customWidth="1"/>
    <col min="6" max="6" width="10.85546875" style="16" customWidth="1"/>
    <col min="7" max="7" width="21.42578125" style="16" customWidth="1"/>
    <col min="8" max="16384" width="9.140625" style="16"/>
  </cols>
  <sheetData>
    <row r="1" spans="1:9" s="13" customFormat="1" ht="27.75" customHeight="1">
      <c r="A1" s="11" t="s">
        <v>0</v>
      </c>
      <c r="B1" s="12"/>
      <c r="C1" s="12"/>
    </row>
    <row r="2" spans="1:9" s="13" customFormat="1" ht="22.9" customHeight="1">
      <c r="A2" s="138" t="s">
        <v>1</v>
      </c>
      <c r="B2" s="138"/>
      <c r="C2" s="138"/>
      <c r="D2" s="138"/>
      <c r="E2" s="138"/>
    </row>
    <row r="3" spans="1:9" s="43" customFormat="1" ht="16.149999999999999" customHeight="1">
      <c r="A3" s="12" t="s">
        <v>2</v>
      </c>
      <c r="B3" s="12"/>
      <c r="C3" s="143"/>
      <c r="D3" s="143"/>
      <c r="E3" s="61"/>
      <c r="F3" s="13"/>
      <c r="G3" s="13"/>
    </row>
    <row r="4" spans="1:9" s="43" customFormat="1" ht="16.149999999999999" customHeight="1">
      <c r="A4" s="12" t="s">
        <v>3</v>
      </c>
      <c r="B4" s="12"/>
      <c r="C4" s="144"/>
      <c r="D4" s="144"/>
      <c r="E4" s="61"/>
      <c r="F4" s="13"/>
      <c r="G4" s="13"/>
    </row>
    <row r="5" spans="1:9" s="43" customFormat="1" ht="16.149999999999999" customHeight="1">
      <c r="A5" s="12" t="s">
        <v>4</v>
      </c>
      <c r="B5" s="12"/>
      <c r="C5" s="79"/>
      <c r="D5" s="80"/>
      <c r="E5" s="61"/>
      <c r="F5" s="13"/>
      <c r="G5" s="13"/>
    </row>
    <row r="6" spans="1:9" s="43" customFormat="1" ht="16.149999999999999" customHeight="1" thickBot="1">
      <c r="A6" s="64"/>
      <c r="B6" s="64"/>
      <c r="C6" s="65"/>
      <c r="D6" s="66"/>
      <c r="E6" s="13"/>
      <c r="F6" s="13"/>
      <c r="G6" s="13"/>
    </row>
    <row r="7" spans="1:9" s="51" customFormat="1" ht="16.149999999999999" customHeight="1" thickBot="1">
      <c r="A7" s="81"/>
      <c r="B7" s="145" t="s">
        <v>5</v>
      </c>
      <c r="C7" s="146"/>
      <c r="D7" s="82"/>
      <c r="E7" s="83"/>
      <c r="F7" s="16"/>
      <c r="G7" s="17">
        <f>SUM(G8:G11)</f>
        <v>0</v>
      </c>
      <c r="H7" s="52">
        <f>SUM(H8:H11)</f>
        <v>0</v>
      </c>
      <c r="I7" s="52">
        <f>SUM(I8:I11)</f>
        <v>0</v>
      </c>
    </row>
    <row r="8" spans="1:9" s="51" customFormat="1" ht="16.149999999999999" customHeight="1">
      <c r="A8" s="137">
        <v>1</v>
      </c>
      <c r="B8" s="147" t="s">
        <v>6</v>
      </c>
      <c r="C8" s="148"/>
      <c r="D8" s="85">
        <f>SUM('Training and Documentation'!D5)</f>
        <v>0</v>
      </c>
      <c r="E8" s="86"/>
      <c r="F8" s="93" t="s">
        <v>7</v>
      </c>
      <c r="G8" s="94" t="s">
        <v>8</v>
      </c>
      <c r="H8" s="49">
        <f>IF(D8="N",1,0)</f>
        <v>0</v>
      </c>
      <c r="I8" s="49">
        <f>IF(D8="NA",1,0)</f>
        <v>0</v>
      </c>
    </row>
    <row r="9" spans="1:9" s="51" customFormat="1" ht="16.149999999999999" customHeight="1">
      <c r="A9" s="137">
        <v>2</v>
      </c>
      <c r="B9" s="147" t="s">
        <v>9</v>
      </c>
      <c r="C9" s="148"/>
      <c r="D9" s="85">
        <f>SUM('Kitchen &amp; Storage'!D5)</f>
        <v>0</v>
      </c>
      <c r="E9" s="86"/>
      <c r="F9" s="95" t="s">
        <v>10</v>
      </c>
      <c r="G9" s="96" t="s">
        <v>11</v>
      </c>
      <c r="H9" s="49">
        <f t="shared" ref="H9:H10" si="0">IF(D9="N",1,0)</f>
        <v>0</v>
      </c>
      <c r="I9" s="49">
        <f t="shared" ref="I9:I10" si="1">IF(D9="NA",1,0)</f>
        <v>0</v>
      </c>
    </row>
    <row r="10" spans="1:9" s="51" customFormat="1" ht="16.149999999999999" customHeight="1">
      <c r="A10" s="137">
        <v>3</v>
      </c>
      <c r="B10" s="141" t="s">
        <v>12</v>
      </c>
      <c r="C10" s="142"/>
      <c r="D10" s="85">
        <f>SUM('H&amp;S and General'!D5)</f>
        <v>0</v>
      </c>
      <c r="E10" s="86"/>
      <c r="F10" s="97" t="s">
        <v>13</v>
      </c>
      <c r="G10" s="98" t="s">
        <v>14</v>
      </c>
      <c r="H10" s="49">
        <f t="shared" si="0"/>
        <v>0</v>
      </c>
      <c r="I10" s="49">
        <f t="shared" si="1"/>
        <v>0</v>
      </c>
    </row>
    <row r="11" spans="1:9" s="51" customFormat="1" ht="16.149999999999999" customHeight="1" thickBot="1">
      <c r="A11" s="137">
        <v>4</v>
      </c>
      <c r="B11" s="141" t="s">
        <v>15</v>
      </c>
      <c r="C11" s="142"/>
      <c r="D11" s="85">
        <f>SUM('Front of House'!D5)</f>
        <v>0</v>
      </c>
      <c r="E11" s="86"/>
      <c r="F11" s="99" t="s">
        <v>16</v>
      </c>
      <c r="G11" s="100" t="s">
        <v>17</v>
      </c>
      <c r="H11" s="49">
        <f>IF(D12="N",1,0)</f>
        <v>0</v>
      </c>
      <c r="I11" s="49">
        <f>IF(D12="NA",1,0)</f>
        <v>0</v>
      </c>
    </row>
    <row r="12" spans="1:9" s="51" customFormat="1" ht="16.149999999999999" customHeight="1">
      <c r="A12" s="84"/>
      <c r="B12" s="141"/>
      <c r="C12" s="142"/>
      <c r="D12" s="85"/>
      <c r="E12" s="86"/>
      <c r="F12" s="89"/>
      <c r="G12" s="90"/>
      <c r="H12" s="49"/>
      <c r="I12" s="49"/>
    </row>
    <row r="13" spans="1:9" s="51" customFormat="1" ht="16.149999999999999" customHeight="1" thickBot="1">
      <c r="A13" s="87"/>
      <c r="B13" s="139" t="s">
        <v>18</v>
      </c>
      <c r="C13" s="140"/>
      <c r="D13" s="88">
        <f>SUM(D8:D12)/4</f>
        <v>0</v>
      </c>
      <c r="E13" s="16"/>
      <c r="F13" s="16"/>
      <c r="G13" s="91"/>
    </row>
    <row r="14" spans="1:9" s="51" customFormat="1" ht="11.25" customHeight="1">
      <c r="A14" s="125"/>
      <c r="B14" s="125"/>
      <c r="C14" s="126"/>
      <c r="D14" s="125"/>
      <c r="E14" s="86"/>
      <c r="F14" s="16"/>
      <c r="G14" s="14"/>
      <c r="H14" s="49"/>
      <c r="I14" s="49"/>
    </row>
    <row r="15" spans="1:9" s="51" customFormat="1" ht="13.15" thickBot="1">
      <c r="A15" s="92" t="s">
        <v>19</v>
      </c>
      <c r="B15" s="19"/>
      <c r="C15" s="20"/>
      <c r="D15" s="19"/>
      <c r="E15" s="16"/>
      <c r="F15" s="16"/>
      <c r="G15" s="16"/>
    </row>
    <row r="16" spans="1:9" s="51" customFormat="1" ht="42" customHeight="1">
      <c r="A16" s="127"/>
      <c r="B16" s="128"/>
      <c r="C16" s="128"/>
      <c r="D16" s="128"/>
      <c r="E16" s="128"/>
      <c r="F16" s="128"/>
      <c r="G16" s="129"/>
    </row>
    <row r="17" spans="1:7" s="51" customFormat="1" ht="42" customHeight="1">
      <c r="A17" s="130"/>
      <c r="B17" s="131"/>
      <c r="C17" s="131"/>
      <c r="D17" s="131"/>
      <c r="E17" s="131"/>
      <c r="F17" s="131"/>
      <c r="G17" s="132"/>
    </row>
    <row r="18" spans="1:7" s="51" customFormat="1" ht="42" customHeight="1">
      <c r="A18" s="130"/>
      <c r="B18" s="131"/>
      <c r="C18" s="131"/>
      <c r="D18" s="131"/>
      <c r="E18" s="131"/>
      <c r="F18" s="131"/>
      <c r="G18" s="132"/>
    </row>
    <row r="19" spans="1:7" s="51" customFormat="1" ht="34.9" customHeight="1">
      <c r="A19" s="130"/>
      <c r="B19" s="131"/>
      <c r="C19" s="131"/>
      <c r="D19" s="131"/>
      <c r="E19" s="131"/>
      <c r="F19" s="131"/>
      <c r="G19" s="132"/>
    </row>
    <row r="20" spans="1:7" s="51" customFormat="1" ht="27" customHeight="1">
      <c r="A20" s="130"/>
      <c r="B20" s="131"/>
      <c r="C20" s="131"/>
      <c r="D20" s="131"/>
      <c r="E20" s="131"/>
      <c r="F20" s="131"/>
      <c r="G20" s="132"/>
    </row>
    <row r="21" spans="1:7" s="51" customFormat="1" ht="29.25" customHeight="1" thickBot="1">
      <c r="A21" s="133"/>
      <c r="B21" s="134"/>
      <c r="C21" s="134"/>
      <c r="D21" s="134"/>
      <c r="E21" s="134"/>
      <c r="F21" s="134"/>
      <c r="G21" s="135"/>
    </row>
    <row r="22" spans="1:7" s="51" customFormat="1" ht="11.45">
      <c r="A22" s="55"/>
      <c r="B22" s="55"/>
      <c r="C22" s="54"/>
      <c r="D22" s="55"/>
    </row>
    <row r="23" spans="1:7" s="51" customFormat="1" ht="11.45">
      <c r="A23" s="55"/>
      <c r="B23" s="55"/>
      <c r="C23" s="54"/>
      <c r="D23" s="55"/>
    </row>
    <row r="24" spans="1:7" s="51" customFormat="1" ht="11.45">
      <c r="A24" s="55"/>
      <c r="B24" s="55"/>
      <c r="C24" s="54"/>
      <c r="D24" s="55"/>
    </row>
    <row r="25" spans="1:7" s="51" customFormat="1" ht="11.45">
      <c r="A25" s="55"/>
      <c r="B25" s="55"/>
      <c r="C25" s="56"/>
      <c r="D25" s="55"/>
    </row>
    <row r="26" spans="1:7" s="51" customFormat="1" ht="11.45">
      <c r="A26" s="55"/>
      <c r="B26" s="55"/>
      <c r="C26" s="54"/>
      <c r="D26" s="55"/>
    </row>
    <row r="27" spans="1:7" s="51" customFormat="1" ht="11.45">
      <c r="A27" s="55"/>
      <c r="B27" s="55"/>
      <c r="C27" s="54"/>
      <c r="D27" s="55"/>
    </row>
    <row r="28" spans="1:7" s="51" customFormat="1" ht="11.45">
      <c r="A28" s="55"/>
      <c r="B28" s="55"/>
      <c r="C28" s="54"/>
      <c r="D28" s="55"/>
    </row>
    <row r="29" spans="1:7" s="51" customFormat="1" ht="11.45">
      <c r="A29" s="55"/>
      <c r="B29" s="55"/>
      <c r="C29" s="54"/>
      <c r="D29" s="55"/>
    </row>
    <row r="30" spans="1:7" s="51" customFormat="1" ht="11.45">
      <c r="A30" s="55"/>
      <c r="B30" s="55"/>
      <c r="C30" s="54"/>
      <c r="D30" s="55"/>
    </row>
    <row r="31" spans="1:7" s="51" customFormat="1" ht="11.45">
      <c r="A31" s="55"/>
      <c r="B31" s="55"/>
      <c r="C31" s="54"/>
      <c r="D31" s="55"/>
    </row>
    <row r="32" spans="1:7" s="51" customFormat="1" ht="11.45">
      <c r="A32" s="55"/>
      <c r="B32" s="55"/>
      <c r="C32" s="54"/>
      <c r="D32" s="55"/>
    </row>
    <row r="33" spans="1:4" s="51" customFormat="1" ht="11.45">
      <c r="A33" s="55"/>
      <c r="B33" s="55"/>
      <c r="C33" s="54"/>
      <c r="D33" s="55"/>
    </row>
    <row r="34" spans="1:4" s="51" customFormat="1" ht="11.45">
      <c r="A34" s="55"/>
      <c r="B34" s="55"/>
      <c r="C34" s="54"/>
      <c r="D34" s="55"/>
    </row>
    <row r="35" spans="1:4" s="51" customFormat="1" ht="11.45">
      <c r="A35" s="55"/>
      <c r="B35" s="55"/>
      <c r="C35" s="54"/>
      <c r="D35" s="55"/>
    </row>
    <row r="36" spans="1:4" s="51" customFormat="1" ht="11.45">
      <c r="A36" s="55"/>
      <c r="B36" s="55"/>
      <c r="C36" s="54"/>
      <c r="D36" s="55"/>
    </row>
    <row r="37" spans="1:4" s="51" customFormat="1" ht="11.45">
      <c r="A37" s="55"/>
      <c r="B37" s="55"/>
      <c r="C37" s="54"/>
      <c r="D37" s="55"/>
    </row>
    <row r="38" spans="1:4" s="51" customFormat="1" ht="11.45">
      <c r="A38" s="55"/>
      <c r="B38" s="55"/>
      <c r="C38" s="54"/>
      <c r="D38" s="55"/>
    </row>
    <row r="39" spans="1:4" s="51" customFormat="1" ht="11.45">
      <c r="A39" s="55"/>
      <c r="B39" s="55"/>
      <c r="C39" s="54"/>
      <c r="D39" s="55"/>
    </row>
    <row r="40" spans="1:4" s="51" customFormat="1" ht="11.45">
      <c r="A40" s="55"/>
      <c r="B40" s="55"/>
      <c r="C40" s="54"/>
      <c r="D40" s="55"/>
    </row>
    <row r="41" spans="1:4" s="51" customFormat="1" ht="11.45">
      <c r="A41" s="55"/>
      <c r="B41" s="55"/>
      <c r="C41" s="56"/>
      <c r="D41" s="55"/>
    </row>
    <row r="42" spans="1:4" s="51" customFormat="1" ht="11.45">
      <c r="A42" s="55"/>
      <c r="B42" s="55"/>
      <c r="C42" s="54"/>
      <c r="D42" s="55"/>
    </row>
    <row r="43" spans="1:4" s="51" customFormat="1" ht="11.45">
      <c r="A43" s="55"/>
      <c r="B43" s="55"/>
      <c r="C43" s="54"/>
      <c r="D43" s="55"/>
    </row>
    <row r="44" spans="1:4" s="51" customFormat="1" ht="11.45">
      <c r="A44" s="55"/>
      <c r="B44" s="55"/>
      <c r="C44" s="54"/>
      <c r="D44" s="55"/>
    </row>
    <row r="45" spans="1:4" s="51" customFormat="1" ht="11.45">
      <c r="A45" s="55"/>
      <c r="B45" s="55"/>
      <c r="C45" s="54"/>
      <c r="D45" s="55"/>
    </row>
    <row r="46" spans="1:4" s="51" customFormat="1" ht="11.45">
      <c r="A46" s="55"/>
      <c r="B46" s="55"/>
      <c r="C46" s="54"/>
      <c r="D46" s="55"/>
    </row>
    <row r="47" spans="1:4" s="51" customFormat="1" ht="11.45">
      <c r="A47" s="55"/>
      <c r="B47" s="55"/>
      <c r="C47" s="54"/>
      <c r="D47" s="55"/>
    </row>
    <row r="48" spans="1:4" s="51" customFormat="1" ht="11.45">
      <c r="A48" s="55"/>
      <c r="B48" s="55"/>
      <c r="C48" s="54"/>
      <c r="D48" s="55"/>
    </row>
    <row r="49" spans="1:5" s="51" customFormat="1" ht="11.45">
      <c r="A49" s="55"/>
      <c r="B49" s="55"/>
      <c r="C49" s="54"/>
      <c r="D49" s="55"/>
    </row>
    <row r="50" spans="1:5" s="51" customFormat="1" ht="11.45">
      <c r="A50" s="55"/>
      <c r="B50" s="55"/>
      <c r="C50" s="54"/>
      <c r="D50" s="55"/>
    </row>
    <row r="51" spans="1:5" s="51" customFormat="1" ht="11.45">
      <c r="A51" s="55"/>
      <c r="B51" s="55"/>
      <c r="C51" s="54"/>
      <c r="D51" s="55"/>
    </row>
    <row r="52" spans="1:5" s="51" customFormat="1" ht="11.45">
      <c r="A52" s="55"/>
      <c r="B52" s="55"/>
      <c r="C52" s="56"/>
      <c r="D52" s="55"/>
      <c r="E52" s="57"/>
    </row>
    <row r="53" spans="1:5" s="51" customFormat="1" ht="11.45">
      <c r="A53" s="55"/>
      <c r="B53" s="55"/>
      <c r="C53" s="54"/>
      <c r="D53" s="55"/>
    </row>
    <row r="54" spans="1:5" s="51" customFormat="1" ht="11.45">
      <c r="A54" s="55"/>
      <c r="B54" s="55"/>
      <c r="C54" s="54"/>
      <c r="D54" s="55"/>
    </row>
    <row r="55" spans="1:5" s="51" customFormat="1" ht="11.45">
      <c r="A55" s="55"/>
      <c r="B55" s="55"/>
      <c r="C55" s="54"/>
      <c r="D55" s="55"/>
    </row>
    <row r="56" spans="1:5" s="51" customFormat="1" ht="11.45">
      <c r="A56" s="55"/>
      <c r="B56" s="55"/>
      <c r="C56" s="54"/>
      <c r="D56" s="55"/>
    </row>
    <row r="57" spans="1:5" s="51" customFormat="1" ht="11.45">
      <c r="A57" s="55"/>
      <c r="B57" s="55"/>
      <c r="C57" s="54"/>
      <c r="D57" s="55"/>
    </row>
    <row r="58" spans="1:5" s="51" customFormat="1" ht="11.45">
      <c r="A58" s="55"/>
      <c r="B58" s="55"/>
      <c r="C58" s="54"/>
      <c r="D58" s="55"/>
    </row>
    <row r="59" spans="1:5" s="51" customFormat="1" ht="11.45">
      <c r="A59" s="55"/>
      <c r="B59" s="55"/>
      <c r="C59" s="54"/>
      <c r="D59" s="55"/>
    </row>
    <row r="60" spans="1:5" s="51" customFormat="1" ht="11.45">
      <c r="A60" s="55"/>
      <c r="B60" s="55"/>
      <c r="C60" s="54"/>
      <c r="D60" s="55"/>
    </row>
    <row r="62" spans="1:5">
      <c r="C62" s="25"/>
    </row>
  </sheetData>
  <sheetProtection algorithmName="SHA-512" hashValue="Ty2KDl3W99z3TJQ2X/zqUbFLdDLA+dg/F19jACSam9ZZo6Z1MWKqcWo4+CG/2J8k8J6ZYrW7QMoDQFQwG1NQhQ==" saltValue="ob2FYoHhfAX02z1kU8YLFw==" spinCount="100000" sheet="1" selectLockedCells="1"/>
  <mergeCells count="10">
    <mergeCell ref="A2:E2"/>
    <mergeCell ref="B13:C13"/>
    <mergeCell ref="B10:C10"/>
    <mergeCell ref="B12:C12"/>
    <mergeCell ref="C3:D3"/>
    <mergeCell ref="C4:D4"/>
    <mergeCell ref="B7:C7"/>
    <mergeCell ref="B8:C8"/>
    <mergeCell ref="B9:C9"/>
    <mergeCell ref="B11:C11"/>
  </mergeCells>
  <conditionalFormatting sqref="D8:D13">
    <cfRule type="cellIs" dxfId="18" priority="6" operator="between">
      <formula>0.81</formula>
      <formula>0.9</formula>
    </cfRule>
    <cfRule type="cellIs" dxfId="17" priority="7" operator="between">
      <formula>0.91</formula>
      <formula>0.95</formula>
    </cfRule>
    <cfRule type="cellIs" dxfId="16" priority="8" operator="greaterThanOrEqual">
      <formula>0.96</formula>
    </cfRule>
  </conditionalFormatting>
  <conditionalFormatting sqref="D13">
    <cfRule type="cellIs" dxfId="15" priority="1" operator="lessThanOrEqual">
      <formula>0.8</formula>
    </cfRule>
  </conditionalFormatting>
  <pageMargins left="0.19685039370078741" right="0.19685039370078741" top="0.74803149606299213" bottom="0.74803149606299213" header="0.31496062992125984" footer="0.31496062992125984"/>
  <pageSetup paperSize="9" fitToHeight="0" orientation="landscape" r:id="rId1"/>
  <headerFooter>
    <oddFooter>&amp;C&amp;"Verdana,Regular"&amp;6Catering Manual - Form CM07 - Elizabeth Finn Homes
Issue 3.00 - Date 06/01/2025 -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145"/>
  <sheetViews>
    <sheetView showGridLines="0" zoomScaleNormal="100" workbookViewId="0">
      <selection activeCell="D7" sqref="D7:D29"/>
    </sheetView>
  </sheetViews>
  <sheetFormatPr defaultColWidth="9.140625" defaultRowHeight="15.6"/>
  <cols>
    <col min="1" max="1" width="8" style="5" customWidth="1"/>
    <col min="2" max="2" width="28.7109375" style="5" customWidth="1"/>
    <col min="3" max="3" width="50.7109375" style="6" customWidth="1"/>
    <col min="4" max="4" width="11.7109375" style="5" customWidth="1"/>
    <col min="5" max="5" width="51.28515625" style="2" customWidth="1"/>
    <col min="6" max="6" width="9.140625" style="2"/>
    <col min="7" max="10" width="9.140625" style="3"/>
    <col min="11" max="15" width="9.140625" style="9"/>
    <col min="16" max="16384" width="9.140625" style="2"/>
  </cols>
  <sheetData>
    <row r="1" spans="1:15" s="1" customFormat="1" ht="27.75" customHeight="1">
      <c r="A1" s="11" t="s">
        <v>0</v>
      </c>
      <c r="B1" s="12"/>
      <c r="C1" s="12"/>
      <c r="D1" s="13"/>
      <c r="G1" s="10"/>
      <c r="H1" s="10"/>
      <c r="I1" s="10"/>
      <c r="J1" s="10"/>
      <c r="K1" s="8"/>
      <c r="L1" s="8"/>
      <c r="M1" s="8"/>
      <c r="N1" s="8"/>
      <c r="O1" s="8"/>
    </row>
    <row r="2" spans="1:15" s="28" customFormat="1" ht="20.25" customHeight="1">
      <c r="A2" s="12" t="s">
        <v>2</v>
      </c>
      <c r="B2" s="12"/>
      <c r="C2" s="149" t="str">
        <f>REPT(Overview!C3,1)</f>
        <v/>
      </c>
      <c r="D2" s="149"/>
      <c r="E2" s="61"/>
      <c r="G2" s="29"/>
      <c r="H2" s="29"/>
      <c r="I2" s="29"/>
      <c r="J2" s="29"/>
      <c r="K2" s="30"/>
      <c r="L2" s="30"/>
      <c r="M2" s="30"/>
      <c r="N2" s="30"/>
      <c r="O2" s="30"/>
    </row>
    <row r="3" spans="1:15" s="28" customFormat="1" ht="20.25" customHeight="1">
      <c r="A3" s="12" t="s">
        <v>3</v>
      </c>
      <c r="B3" s="12"/>
      <c r="C3" s="149" t="str">
        <f>REPT(Overview!C4,1)</f>
        <v/>
      </c>
      <c r="D3" s="149"/>
      <c r="E3" s="61"/>
      <c r="G3" s="29"/>
      <c r="H3" s="29"/>
      <c r="I3" s="29"/>
      <c r="J3" s="29"/>
      <c r="K3" s="30"/>
      <c r="L3" s="30"/>
      <c r="M3" s="30"/>
      <c r="N3" s="30"/>
      <c r="O3" s="30"/>
    </row>
    <row r="4" spans="1:15" s="28" customFormat="1" ht="20.25" customHeight="1">
      <c r="A4" s="12" t="s">
        <v>20</v>
      </c>
      <c r="B4" s="12"/>
      <c r="C4" s="62">
        <f>SUM(Overview!C5)</f>
        <v>0</v>
      </c>
      <c r="D4" s="63">
        <f>SUM(Overview!D5)</f>
        <v>0</v>
      </c>
      <c r="E4" s="61"/>
      <c r="G4" s="29"/>
      <c r="H4" s="29"/>
      <c r="I4" s="29"/>
      <c r="J4" s="29"/>
      <c r="K4" s="30"/>
      <c r="L4" s="30"/>
      <c r="M4" s="30"/>
      <c r="N4" s="30"/>
      <c r="O4" s="30"/>
    </row>
    <row r="5" spans="1:15" s="28" customFormat="1" ht="27.75" customHeight="1">
      <c r="A5" s="64">
        <v>1</v>
      </c>
      <c r="B5" s="64" t="s">
        <v>21</v>
      </c>
      <c r="C5" s="65" t="s">
        <v>22</v>
      </c>
      <c r="D5" s="66">
        <f>SUM(G6+I6)/23</f>
        <v>0</v>
      </c>
      <c r="E5" s="13"/>
      <c r="G5" s="29"/>
      <c r="H5" s="29"/>
      <c r="I5" s="29"/>
      <c r="J5" s="29"/>
      <c r="K5" s="30"/>
      <c r="L5" s="30"/>
      <c r="M5" s="30"/>
      <c r="N5" s="30"/>
      <c r="O5" s="30"/>
    </row>
    <row r="6" spans="1:15" s="34" customFormat="1" ht="22.9">
      <c r="A6" s="31"/>
      <c r="B6" s="32" t="s">
        <v>23</v>
      </c>
      <c r="C6" s="33" t="s">
        <v>24</v>
      </c>
      <c r="D6" s="41" t="s">
        <v>25</v>
      </c>
      <c r="E6" s="31" t="s">
        <v>26</v>
      </c>
      <c r="G6" s="35">
        <f>SUM(G7:G29)</f>
        <v>0</v>
      </c>
      <c r="H6" s="35">
        <f>SUM(H7:H29)</f>
        <v>0</v>
      </c>
      <c r="I6" s="35">
        <f>SUM(I7:I29)</f>
        <v>0</v>
      </c>
      <c r="J6" s="35"/>
      <c r="K6" s="36"/>
      <c r="L6" s="36"/>
      <c r="M6" s="36"/>
      <c r="N6" s="36"/>
      <c r="O6" s="36"/>
    </row>
    <row r="7" spans="1:15" s="34" customFormat="1" ht="25.15">
      <c r="A7" s="67">
        <f>SUM(A5+0.01)</f>
        <v>1.01</v>
      </c>
      <c r="B7" s="68" t="s">
        <v>27</v>
      </c>
      <c r="C7" s="69" t="s">
        <v>28</v>
      </c>
      <c r="D7" s="70"/>
      <c r="E7" s="71"/>
      <c r="G7" s="37">
        <f>IF(D7="Y",1,0)</f>
        <v>0</v>
      </c>
      <c r="H7" s="37">
        <f>IF(D7="N",1,0)</f>
        <v>0</v>
      </c>
      <c r="I7" s="37">
        <f>IF(D7="NA",1,0)</f>
        <v>0</v>
      </c>
      <c r="J7" s="35"/>
      <c r="K7" s="36"/>
      <c r="L7" s="36"/>
      <c r="M7" s="36"/>
      <c r="N7" s="36"/>
      <c r="O7" s="36"/>
    </row>
    <row r="8" spans="1:15" s="34" customFormat="1" ht="25.15">
      <c r="A8" s="67">
        <f>SUM(A7+0.01)</f>
        <v>1.02</v>
      </c>
      <c r="B8" s="13" t="s">
        <v>27</v>
      </c>
      <c r="C8" s="69" t="s">
        <v>29</v>
      </c>
      <c r="D8" s="70"/>
      <c r="E8" s="71"/>
      <c r="G8" s="37">
        <f t="shared" ref="G8:G11" si="0">IF(D8="Y",1,0)</f>
        <v>0</v>
      </c>
      <c r="H8" s="37">
        <f t="shared" ref="H8:H11" si="1">IF(D8="N",1,0)</f>
        <v>0</v>
      </c>
      <c r="I8" s="37">
        <f t="shared" ref="I8:I11" si="2">IF(D8="NA",1,0)</f>
        <v>0</v>
      </c>
      <c r="J8" s="35"/>
      <c r="K8" s="36"/>
      <c r="L8" s="36"/>
      <c r="M8" s="36"/>
      <c r="N8" s="36"/>
      <c r="O8" s="36"/>
    </row>
    <row r="9" spans="1:15" s="34" customFormat="1" ht="12.6">
      <c r="A9" s="67">
        <f t="shared" ref="A9:A29" si="3">SUM(A8+0.01)</f>
        <v>1.03</v>
      </c>
      <c r="B9" s="73" t="s">
        <v>27</v>
      </c>
      <c r="C9" s="69" t="s">
        <v>30</v>
      </c>
      <c r="D9" s="70"/>
      <c r="E9" s="71"/>
      <c r="G9" s="37">
        <f t="shared" si="0"/>
        <v>0</v>
      </c>
      <c r="H9" s="37">
        <f t="shared" si="1"/>
        <v>0</v>
      </c>
      <c r="I9" s="37">
        <f t="shared" si="2"/>
        <v>0</v>
      </c>
      <c r="J9" s="35"/>
      <c r="K9" s="36"/>
      <c r="L9" s="36"/>
      <c r="M9" s="36"/>
      <c r="N9" s="36"/>
      <c r="O9" s="36"/>
    </row>
    <row r="10" spans="1:15" s="34" customFormat="1" ht="12.6">
      <c r="A10" s="67">
        <f t="shared" si="3"/>
        <v>1.04</v>
      </c>
      <c r="B10" s="73" t="s">
        <v>27</v>
      </c>
      <c r="C10" s="69" t="s">
        <v>31</v>
      </c>
      <c r="D10" s="70"/>
      <c r="E10" s="71"/>
      <c r="G10" s="37">
        <f t="shared" si="0"/>
        <v>0</v>
      </c>
      <c r="H10" s="37">
        <f t="shared" si="1"/>
        <v>0</v>
      </c>
      <c r="I10" s="37">
        <f t="shared" si="2"/>
        <v>0</v>
      </c>
      <c r="J10" s="35"/>
      <c r="K10" s="36"/>
      <c r="L10" s="36"/>
      <c r="M10" s="36"/>
      <c r="N10" s="36"/>
      <c r="O10" s="36"/>
    </row>
    <row r="11" spans="1:15" s="34" customFormat="1" ht="25.15">
      <c r="A11" s="67">
        <f t="shared" si="3"/>
        <v>1.05</v>
      </c>
      <c r="B11" s="68" t="s">
        <v>27</v>
      </c>
      <c r="C11" s="69" t="s">
        <v>32</v>
      </c>
      <c r="D11" s="70"/>
      <c r="E11" s="71"/>
      <c r="G11" s="37">
        <f t="shared" si="0"/>
        <v>0</v>
      </c>
      <c r="H11" s="37">
        <f t="shared" si="1"/>
        <v>0</v>
      </c>
      <c r="I11" s="37">
        <f t="shared" si="2"/>
        <v>0</v>
      </c>
      <c r="J11" s="35"/>
      <c r="K11" s="36"/>
      <c r="L11" s="36"/>
      <c r="M11" s="36"/>
      <c r="N11" s="36"/>
      <c r="O11" s="36"/>
    </row>
    <row r="12" spans="1:15" s="34" customFormat="1" ht="25.15">
      <c r="A12" s="67">
        <f t="shared" si="3"/>
        <v>1.06</v>
      </c>
      <c r="B12" s="68" t="s">
        <v>27</v>
      </c>
      <c r="C12" s="69" t="s">
        <v>33</v>
      </c>
      <c r="D12" s="70"/>
      <c r="E12" s="71"/>
      <c r="G12" s="37">
        <f t="shared" ref="G12:G29" si="4">IF(D12="Y",1,0)</f>
        <v>0</v>
      </c>
      <c r="H12" s="37">
        <f t="shared" ref="H12:H29" si="5">IF(D12="N",1,0)</f>
        <v>0</v>
      </c>
      <c r="I12" s="37">
        <f t="shared" ref="I12:I29" si="6">IF(D12="NA",1,0)</f>
        <v>0</v>
      </c>
      <c r="J12" s="35"/>
      <c r="K12" s="36"/>
      <c r="L12" s="36"/>
      <c r="M12" s="36"/>
      <c r="N12" s="36"/>
      <c r="O12" s="36"/>
    </row>
    <row r="13" spans="1:15" s="34" customFormat="1" ht="25.15">
      <c r="A13" s="67">
        <f t="shared" si="3"/>
        <v>1.07</v>
      </c>
      <c r="B13" s="68" t="s">
        <v>27</v>
      </c>
      <c r="C13" s="69" t="s">
        <v>34</v>
      </c>
      <c r="D13" s="70"/>
      <c r="E13" s="71"/>
      <c r="G13" s="37">
        <f t="shared" si="4"/>
        <v>0</v>
      </c>
      <c r="H13" s="37">
        <f t="shared" si="5"/>
        <v>0</v>
      </c>
      <c r="I13" s="37">
        <f t="shared" si="6"/>
        <v>0</v>
      </c>
      <c r="J13" s="35"/>
      <c r="K13" s="36"/>
      <c r="L13" s="36"/>
      <c r="M13" s="36"/>
      <c r="N13" s="36"/>
      <c r="O13" s="36"/>
    </row>
    <row r="14" spans="1:15" s="34" customFormat="1" ht="25.15">
      <c r="A14" s="67">
        <f t="shared" si="3"/>
        <v>1.08</v>
      </c>
      <c r="B14" s="68" t="s">
        <v>35</v>
      </c>
      <c r="C14" s="69" t="s">
        <v>36</v>
      </c>
      <c r="D14" s="70"/>
      <c r="E14" s="71"/>
      <c r="G14" s="37">
        <f t="shared" si="4"/>
        <v>0</v>
      </c>
      <c r="H14" s="37">
        <f t="shared" si="5"/>
        <v>0</v>
      </c>
      <c r="I14" s="37">
        <f t="shared" si="6"/>
        <v>0</v>
      </c>
      <c r="J14" s="35"/>
      <c r="K14" s="36"/>
      <c r="L14" s="36"/>
      <c r="M14" s="36"/>
      <c r="N14" s="36"/>
      <c r="O14" s="36"/>
    </row>
    <row r="15" spans="1:15" s="34" customFormat="1" ht="25.15">
      <c r="A15" s="67">
        <f t="shared" si="3"/>
        <v>1.0900000000000001</v>
      </c>
      <c r="B15" s="68" t="s">
        <v>35</v>
      </c>
      <c r="C15" s="69" t="s">
        <v>37</v>
      </c>
      <c r="D15" s="70"/>
      <c r="E15" s="71"/>
      <c r="G15" s="37">
        <f t="shared" si="4"/>
        <v>0</v>
      </c>
      <c r="H15" s="37">
        <f t="shared" si="5"/>
        <v>0</v>
      </c>
      <c r="I15" s="37">
        <f t="shared" si="6"/>
        <v>0</v>
      </c>
      <c r="J15" s="35"/>
      <c r="K15" s="36"/>
      <c r="L15" s="36"/>
      <c r="M15" s="36"/>
      <c r="N15" s="36"/>
      <c r="O15" s="36"/>
    </row>
    <row r="16" spans="1:15" s="34" customFormat="1" ht="25.15">
      <c r="A16" s="67">
        <f t="shared" si="3"/>
        <v>1.1000000000000001</v>
      </c>
      <c r="B16" s="68" t="s">
        <v>35</v>
      </c>
      <c r="C16" s="69" t="s">
        <v>38</v>
      </c>
      <c r="D16" s="70"/>
      <c r="E16" s="71"/>
      <c r="G16" s="37">
        <f t="shared" si="4"/>
        <v>0</v>
      </c>
      <c r="H16" s="37">
        <f t="shared" si="5"/>
        <v>0</v>
      </c>
      <c r="I16" s="37">
        <f t="shared" si="6"/>
        <v>0</v>
      </c>
      <c r="J16" s="35"/>
      <c r="K16" s="36"/>
      <c r="L16" s="36"/>
      <c r="M16" s="36"/>
      <c r="N16" s="36"/>
      <c r="O16" s="36"/>
    </row>
    <row r="17" spans="1:15" s="34" customFormat="1" ht="25.15">
      <c r="A17" s="67">
        <f t="shared" si="3"/>
        <v>1.1100000000000001</v>
      </c>
      <c r="B17" s="68" t="s">
        <v>35</v>
      </c>
      <c r="C17" s="69" t="s">
        <v>39</v>
      </c>
      <c r="D17" s="70"/>
      <c r="E17" s="71"/>
      <c r="G17" s="37">
        <f t="shared" si="4"/>
        <v>0</v>
      </c>
      <c r="H17" s="37">
        <f t="shared" si="5"/>
        <v>0</v>
      </c>
      <c r="I17" s="37">
        <f t="shared" si="6"/>
        <v>0</v>
      </c>
      <c r="J17" s="35"/>
      <c r="K17" s="36"/>
      <c r="L17" s="36"/>
      <c r="M17" s="36"/>
      <c r="N17" s="36"/>
      <c r="O17" s="36"/>
    </row>
    <row r="18" spans="1:15" s="34" customFormat="1" ht="25.15">
      <c r="A18" s="67">
        <f t="shared" si="3"/>
        <v>1.1200000000000001</v>
      </c>
      <c r="B18" s="68" t="s">
        <v>35</v>
      </c>
      <c r="C18" s="69" t="s">
        <v>40</v>
      </c>
      <c r="D18" s="70"/>
      <c r="E18" s="71"/>
      <c r="G18" s="37">
        <f t="shared" si="4"/>
        <v>0</v>
      </c>
      <c r="H18" s="37">
        <f t="shared" si="5"/>
        <v>0</v>
      </c>
      <c r="I18" s="37">
        <f t="shared" si="6"/>
        <v>0</v>
      </c>
      <c r="J18" s="35"/>
      <c r="K18" s="36"/>
      <c r="L18" s="36"/>
      <c r="M18" s="36"/>
      <c r="N18" s="36"/>
      <c r="O18" s="36"/>
    </row>
    <row r="19" spans="1:15" s="34" customFormat="1" ht="25.15">
      <c r="A19" s="67">
        <f t="shared" si="3"/>
        <v>1.1300000000000001</v>
      </c>
      <c r="B19" s="68" t="s">
        <v>35</v>
      </c>
      <c r="C19" s="75" t="s">
        <v>41</v>
      </c>
      <c r="D19" s="70"/>
      <c r="E19" s="71"/>
      <c r="G19" s="37">
        <f t="shared" si="4"/>
        <v>0</v>
      </c>
      <c r="H19" s="37">
        <f t="shared" si="5"/>
        <v>0</v>
      </c>
      <c r="I19" s="37">
        <f t="shared" si="6"/>
        <v>0</v>
      </c>
      <c r="J19" s="35"/>
      <c r="K19" s="36"/>
      <c r="L19" s="36"/>
      <c r="M19" s="36"/>
      <c r="N19" s="36"/>
      <c r="O19" s="36"/>
    </row>
    <row r="20" spans="1:15" s="34" customFormat="1" ht="37.9">
      <c r="A20" s="67">
        <f t="shared" si="3"/>
        <v>1.1400000000000001</v>
      </c>
      <c r="B20" s="68" t="s">
        <v>35</v>
      </c>
      <c r="C20" s="72" t="s">
        <v>42</v>
      </c>
      <c r="D20" s="70"/>
      <c r="E20" s="71"/>
      <c r="G20" s="37">
        <f t="shared" si="4"/>
        <v>0</v>
      </c>
      <c r="H20" s="37">
        <f t="shared" si="5"/>
        <v>0</v>
      </c>
      <c r="I20" s="37">
        <f t="shared" si="6"/>
        <v>0</v>
      </c>
      <c r="J20" s="35"/>
      <c r="K20" s="36"/>
      <c r="L20" s="36"/>
      <c r="M20" s="36"/>
      <c r="N20" s="36"/>
      <c r="O20" s="36"/>
    </row>
    <row r="21" spans="1:15" s="34" customFormat="1" ht="25.15">
      <c r="A21" s="67">
        <f t="shared" si="3"/>
        <v>1.1500000000000001</v>
      </c>
      <c r="B21" s="68" t="s">
        <v>35</v>
      </c>
      <c r="C21" s="75" t="s">
        <v>43</v>
      </c>
      <c r="D21" s="70"/>
      <c r="E21" s="71"/>
      <c r="G21" s="37">
        <f t="shared" si="4"/>
        <v>0</v>
      </c>
      <c r="H21" s="37">
        <f t="shared" si="5"/>
        <v>0</v>
      </c>
      <c r="I21" s="37">
        <f t="shared" si="6"/>
        <v>0</v>
      </c>
      <c r="J21" s="35"/>
      <c r="K21" s="36"/>
      <c r="L21" s="36"/>
      <c r="M21" s="36"/>
      <c r="N21" s="36"/>
      <c r="O21" s="36"/>
    </row>
    <row r="22" spans="1:15" s="34" customFormat="1" ht="12.6">
      <c r="A22" s="67">
        <f t="shared" si="3"/>
        <v>1.1600000000000001</v>
      </c>
      <c r="B22" s="68" t="s">
        <v>35</v>
      </c>
      <c r="C22" s="75" t="s">
        <v>44</v>
      </c>
      <c r="D22" s="70"/>
      <c r="E22" s="71"/>
      <c r="G22" s="37">
        <f t="shared" si="4"/>
        <v>0</v>
      </c>
      <c r="H22" s="37">
        <f t="shared" si="5"/>
        <v>0</v>
      </c>
      <c r="I22" s="37">
        <f t="shared" si="6"/>
        <v>0</v>
      </c>
      <c r="J22" s="35"/>
      <c r="K22" s="36"/>
      <c r="L22" s="36"/>
      <c r="M22" s="36"/>
      <c r="N22" s="36"/>
      <c r="O22" s="36"/>
    </row>
    <row r="23" spans="1:15" s="34" customFormat="1" ht="25.15">
      <c r="A23" s="67">
        <f t="shared" si="3"/>
        <v>1.1700000000000002</v>
      </c>
      <c r="B23" s="68" t="s">
        <v>35</v>
      </c>
      <c r="C23" s="75" t="s">
        <v>45</v>
      </c>
      <c r="D23" s="70"/>
      <c r="E23" s="71"/>
      <c r="G23" s="37">
        <f t="shared" si="4"/>
        <v>0</v>
      </c>
      <c r="H23" s="37">
        <f t="shared" si="5"/>
        <v>0</v>
      </c>
      <c r="I23" s="37">
        <f t="shared" si="6"/>
        <v>0</v>
      </c>
      <c r="J23" s="35"/>
      <c r="K23" s="36"/>
      <c r="L23" s="36"/>
      <c r="M23" s="36"/>
      <c r="N23" s="36"/>
      <c r="O23" s="36"/>
    </row>
    <row r="24" spans="1:15" s="34" customFormat="1" ht="25.15">
      <c r="A24" s="67">
        <f t="shared" si="3"/>
        <v>1.1800000000000002</v>
      </c>
      <c r="B24" s="68" t="s">
        <v>35</v>
      </c>
      <c r="C24" s="77" t="s">
        <v>46</v>
      </c>
      <c r="D24" s="70"/>
      <c r="E24" s="71"/>
      <c r="G24" s="37">
        <f t="shared" si="4"/>
        <v>0</v>
      </c>
      <c r="H24" s="37">
        <f t="shared" si="5"/>
        <v>0</v>
      </c>
      <c r="I24" s="37">
        <f t="shared" si="6"/>
        <v>0</v>
      </c>
      <c r="J24" s="35"/>
      <c r="K24" s="36"/>
      <c r="L24" s="36"/>
      <c r="M24" s="36"/>
      <c r="N24" s="36"/>
      <c r="O24" s="36"/>
    </row>
    <row r="25" spans="1:15" s="34" customFormat="1" ht="37.9">
      <c r="A25" s="67">
        <f t="shared" si="3"/>
        <v>1.1900000000000002</v>
      </c>
      <c r="B25" s="68" t="s">
        <v>35</v>
      </c>
      <c r="C25" s="77" t="s">
        <v>47</v>
      </c>
      <c r="D25" s="70"/>
      <c r="E25" s="71"/>
      <c r="G25" s="37">
        <f t="shared" si="4"/>
        <v>0</v>
      </c>
      <c r="H25" s="37">
        <f t="shared" si="5"/>
        <v>0</v>
      </c>
      <c r="I25" s="37">
        <f t="shared" si="6"/>
        <v>0</v>
      </c>
      <c r="J25" s="35"/>
      <c r="K25" s="36"/>
      <c r="L25" s="36"/>
      <c r="M25" s="36"/>
      <c r="N25" s="36"/>
      <c r="O25" s="36"/>
    </row>
    <row r="26" spans="1:15" s="34" customFormat="1" ht="25.15">
      <c r="A26" s="67">
        <f t="shared" si="3"/>
        <v>1.2000000000000002</v>
      </c>
      <c r="B26" s="68" t="s">
        <v>35</v>
      </c>
      <c r="C26" s="75" t="s">
        <v>48</v>
      </c>
      <c r="D26" s="70"/>
      <c r="E26" s="71"/>
      <c r="G26" s="37">
        <f t="shared" si="4"/>
        <v>0</v>
      </c>
      <c r="H26" s="37">
        <f t="shared" si="5"/>
        <v>0</v>
      </c>
      <c r="I26" s="37">
        <f t="shared" si="6"/>
        <v>0</v>
      </c>
      <c r="J26" s="35"/>
      <c r="K26" s="36"/>
      <c r="L26" s="36"/>
      <c r="M26" s="36"/>
      <c r="N26" s="36"/>
      <c r="O26" s="36"/>
    </row>
    <row r="27" spans="1:15" s="34" customFormat="1" ht="25.15">
      <c r="A27" s="67">
        <f t="shared" si="3"/>
        <v>1.2100000000000002</v>
      </c>
      <c r="B27" s="68" t="s">
        <v>35</v>
      </c>
      <c r="C27" s="75" t="s">
        <v>49</v>
      </c>
      <c r="D27" s="70"/>
      <c r="E27" s="71"/>
      <c r="G27" s="37">
        <f t="shared" si="4"/>
        <v>0</v>
      </c>
      <c r="H27" s="37">
        <f t="shared" si="5"/>
        <v>0</v>
      </c>
      <c r="I27" s="37">
        <f t="shared" si="6"/>
        <v>0</v>
      </c>
      <c r="J27" s="35"/>
      <c r="K27" s="36"/>
      <c r="L27" s="36"/>
      <c r="M27" s="36"/>
      <c r="N27" s="36"/>
      <c r="O27" s="36"/>
    </row>
    <row r="28" spans="1:15" ht="25.15">
      <c r="A28" s="67">
        <f t="shared" si="3"/>
        <v>1.2200000000000002</v>
      </c>
      <c r="B28" s="68" t="s">
        <v>35</v>
      </c>
      <c r="C28" s="75" t="s">
        <v>50</v>
      </c>
      <c r="D28" s="70"/>
      <c r="E28" s="71"/>
      <c r="G28" s="37">
        <f t="shared" si="4"/>
        <v>0</v>
      </c>
      <c r="H28" s="37">
        <f t="shared" si="5"/>
        <v>0</v>
      </c>
      <c r="I28" s="37">
        <f t="shared" si="6"/>
        <v>0</v>
      </c>
      <c r="J28" s="35"/>
    </row>
    <row r="29" spans="1:15" ht="25.15">
      <c r="A29" s="67">
        <f t="shared" si="3"/>
        <v>1.2300000000000002</v>
      </c>
      <c r="B29" s="68" t="s">
        <v>35</v>
      </c>
      <c r="C29" s="77" t="s">
        <v>51</v>
      </c>
      <c r="D29" s="70"/>
      <c r="E29" s="71"/>
      <c r="G29" s="37">
        <f t="shared" si="4"/>
        <v>0</v>
      </c>
      <c r="H29" s="37">
        <f t="shared" si="5"/>
        <v>0</v>
      </c>
      <c r="I29" s="37">
        <f t="shared" si="6"/>
        <v>0</v>
      </c>
      <c r="J29" s="35"/>
    </row>
    <row r="30" spans="1:15">
      <c r="C30" s="4"/>
    </row>
    <row r="35" spans="3:3">
      <c r="C35" s="4"/>
    </row>
    <row r="46" spans="3:3">
      <c r="C46" s="4"/>
    </row>
    <row r="61" spans="3:3">
      <c r="C61" s="4"/>
    </row>
    <row r="62" spans="3:3">
      <c r="C62" s="4"/>
    </row>
    <row r="63" spans="3:3">
      <c r="C63" s="4"/>
    </row>
    <row r="72" spans="3:3">
      <c r="C72" s="4"/>
    </row>
    <row r="79" spans="3:3">
      <c r="C79" s="4"/>
    </row>
    <row r="92" spans="3:3">
      <c r="C92" s="4"/>
    </row>
    <row r="100" spans="3:3">
      <c r="C100" s="4"/>
    </row>
    <row r="108" spans="3:3">
      <c r="C108" s="4"/>
    </row>
    <row r="124" spans="3:3">
      <c r="C124" s="4"/>
    </row>
    <row r="135" spans="3:5">
      <c r="C135" s="4"/>
      <c r="E135" s="7"/>
    </row>
    <row r="145" spans="3:3">
      <c r="C145" s="4"/>
    </row>
  </sheetData>
  <sheetProtection algorithmName="SHA-512" hashValue="mSS7AcyR5STrSuXm4JS90sc+E6QVZ+3Rge6cKkaz8X75tFczwP7XEGUr/Sfivn4U5Q1DJ618uZhbXMo8ifkFXQ==" saltValue="XYFunA+hKPwfrtkOBPR1xA==" spinCount="100000" sheet="1" selectLockedCells="1"/>
  <mergeCells count="2">
    <mergeCell ref="C2:D2"/>
    <mergeCell ref="C3:D3"/>
  </mergeCells>
  <conditionalFormatting sqref="D7:D29">
    <cfRule type="cellIs" dxfId="14" priority="1" operator="equal">
      <formula>"NA"</formula>
    </cfRule>
    <cfRule type="cellIs" dxfId="13" priority="2" operator="equal">
      <formula>"n"</formula>
    </cfRule>
    <cfRule type="cellIs" dxfId="12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&amp;C&amp;"Verdana,Regular"&amp;6Catering Manual - Form CM07 - Elizabeth Finn Homes
Issue 3.00 - Date 06/01/2025 -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168"/>
  <sheetViews>
    <sheetView showGridLines="0" topLeftCell="A33" zoomScaleNormal="100" workbookViewId="0">
      <selection activeCell="D44" sqref="D44:D45"/>
    </sheetView>
  </sheetViews>
  <sheetFormatPr defaultColWidth="9.140625" defaultRowHeight="12"/>
  <cols>
    <col min="1" max="1" width="8" style="38" customWidth="1"/>
    <col min="2" max="2" width="28.7109375" style="38" customWidth="1"/>
    <col min="3" max="3" width="50.7109375" style="40" customWidth="1"/>
    <col min="4" max="4" width="11.7109375" style="38" customWidth="1"/>
    <col min="5" max="5" width="51.28515625" style="34" customWidth="1"/>
    <col min="6" max="6" width="9.140625" style="34"/>
    <col min="7" max="10" width="9.140625" style="35"/>
    <col min="11" max="15" width="9.140625" style="36"/>
    <col min="16" max="16384" width="9.140625" style="34"/>
  </cols>
  <sheetData>
    <row r="1" spans="1:15" s="28" customFormat="1" ht="27.75" customHeight="1">
      <c r="A1" s="11" t="s">
        <v>0</v>
      </c>
      <c r="B1" s="58"/>
      <c r="C1" s="58"/>
      <c r="D1" s="59"/>
      <c r="G1" s="29"/>
      <c r="H1" s="29"/>
      <c r="I1" s="29"/>
      <c r="J1" s="29"/>
      <c r="K1" s="30"/>
      <c r="L1" s="30"/>
      <c r="M1" s="30"/>
      <c r="N1" s="30"/>
      <c r="O1" s="30"/>
    </row>
    <row r="2" spans="1:15" s="13" customFormat="1" ht="20.25" customHeight="1">
      <c r="A2" s="12" t="s">
        <v>2</v>
      </c>
      <c r="B2" s="12"/>
      <c r="C2" s="149" t="str">
        <f>REPT(Overview!C3,1)</f>
        <v/>
      </c>
      <c r="D2" s="149"/>
      <c r="E2" s="61"/>
      <c r="G2" s="14"/>
      <c r="H2" s="14"/>
      <c r="I2" s="14"/>
      <c r="J2" s="14"/>
      <c r="K2" s="15"/>
      <c r="L2" s="15"/>
      <c r="M2" s="15"/>
      <c r="N2" s="15"/>
      <c r="O2" s="15"/>
    </row>
    <row r="3" spans="1:15" s="13" customFormat="1" ht="20.25" customHeight="1">
      <c r="A3" s="12" t="s">
        <v>3</v>
      </c>
      <c r="B3" s="12"/>
      <c r="C3" s="149" t="str">
        <f>REPT(Overview!C4,1)</f>
        <v/>
      </c>
      <c r="D3" s="149"/>
      <c r="E3" s="61"/>
      <c r="G3" s="14"/>
      <c r="H3" s="14"/>
      <c r="I3" s="14"/>
      <c r="J3" s="14"/>
      <c r="K3" s="15"/>
      <c r="L3" s="15"/>
      <c r="M3" s="15"/>
      <c r="N3" s="15"/>
      <c r="O3" s="15"/>
    </row>
    <row r="4" spans="1:15" s="13" customFormat="1" ht="20.25" customHeight="1">
      <c r="A4" s="12" t="s">
        <v>20</v>
      </c>
      <c r="B4" s="12"/>
      <c r="C4" s="62">
        <f>SUM(Overview!C5)</f>
        <v>0</v>
      </c>
      <c r="D4" s="63">
        <f>SUM(Overview!D5)</f>
        <v>0</v>
      </c>
      <c r="E4" s="61"/>
      <c r="G4" s="14"/>
      <c r="H4" s="14"/>
      <c r="I4" s="14"/>
      <c r="J4" s="14"/>
      <c r="K4" s="15"/>
      <c r="L4" s="15"/>
      <c r="M4" s="15"/>
      <c r="N4" s="15"/>
      <c r="O4" s="15"/>
    </row>
    <row r="5" spans="1:15" s="13" customFormat="1" ht="27.75" customHeight="1">
      <c r="A5" s="64">
        <v>2</v>
      </c>
      <c r="B5" s="64" t="s">
        <v>52</v>
      </c>
      <c r="C5" s="65" t="s">
        <v>22</v>
      </c>
      <c r="D5" s="66">
        <f>SUM(G6+I6)/39</f>
        <v>0</v>
      </c>
      <c r="G5" s="14"/>
      <c r="H5" s="14"/>
      <c r="I5" s="14"/>
      <c r="J5" s="14"/>
      <c r="K5" s="15"/>
      <c r="L5" s="15"/>
      <c r="M5" s="15"/>
      <c r="N5" s="15"/>
      <c r="O5" s="15"/>
    </row>
    <row r="6" spans="1:15" s="16" customFormat="1" ht="22.9">
      <c r="A6" s="31"/>
      <c r="B6" s="32" t="s">
        <v>23</v>
      </c>
      <c r="C6" s="33" t="s">
        <v>24</v>
      </c>
      <c r="D6" s="41" t="s">
        <v>25</v>
      </c>
      <c r="E6" s="31" t="s">
        <v>26</v>
      </c>
      <c r="G6" s="17">
        <f>SUM(G7:G45)</f>
        <v>0</v>
      </c>
      <c r="H6" s="17">
        <f>SUM(H7:H45)</f>
        <v>0</v>
      </c>
      <c r="I6" s="17">
        <f>SUM(I7:I45)</f>
        <v>0</v>
      </c>
      <c r="J6" s="17">
        <f>SUM(J7:J45)</f>
        <v>0</v>
      </c>
      <c r="K6" s="18"/>
      <c r="L6" s="18"/>
      <c r="M6" s="18"/>
      <c r="N6" s="18"/>
      <c r="O6" s="18"/>
    </row>
    <row r="7" spans="1:15" s="16" customFormat="1" ht="50.45">
      <c r="A7" s="67">
        <f>SUM(A5+0.01)</f>
        <v>2.0099999999999998</v>
      </c>
      <c r="B7" s="78" t="s">
        <v>53</v>
      </c>
      <c r="C7" s="69" t="s">
        <v>54</v>
      </c>
      <c r="D7" s="70"/>
      <c r="E7" s="71"/>
      <c r="G7" s="14">
        <f>IF(D7="Y",1,0)</f>
        <v>0</v>
      </c>
      <c r="H7" s="14">
        <f>IF(D7="N",1,0)</f>
        <v>0</v>
      </c>
      <c r="I7" s="14">
        <f>IF(D7="NA",1,0)</f>
        <v>0</v>
      </c>
      <c r="J7" s="17"/>
      <c r="K7" s="18"/>
      <c r="L7" s="18"/>
      <c r="M7" s="18"/>
      <c r="N7" s="18"/>
      <c r="O7" s="18"/>
    </row>
    <row r="8" spans="1:15" s="16" customFormat="1" ht="50.45">
      <c r="A8" s="67">
        <f>SUM(A7+0.01)</f>
        <v>2.0199999999999996</v>
      </c>
      <c r="B8" s="78" t="s">
        <v>55</v>
      </c>
      <c r="C8" s="76" t="s">
        <v>56</v>
      </c>
      <c r="D8" s="70"/>
      <c r="E8" s="71"/>
      <c r="G8" s="14">
        <f t="shared" ref="G8" si="0">IF(D8="Y",1,0)</f>
        <v>0</v>
      </c>
      <c r="H8" s="14">
        <f t="shared" ref="H8" si="1">IF(D8="N",1,0)</f>
        <v>0</v>
      </c>
      <c r="I8" s="14">
        <f t="shared" ref="I8" si="2">IF(D8="NA",1,0)</f>
        <v>0</v>
      </c>
      <c r="J8" s="17"/>
      <c r="K8" s="18"/>
      <c r="L8" s="18"/>
      <c r="M8" s="18"/>
      <c r="N8" s="18"/>
      <c r="O8" s="18"/>
    </row>
    <row r="9" spans="1:15" s="16" customFormat="1" ht="25.15">
      <c r="A9" s="67">
        <f t="shared" ref="A9:A45" si="3">SUM(A8+0.01)</f>
        <v>2.0299999999999994</v>
      </c>
      <c r="B9" s="78" t="s">
        <v>57</v>
      </c>
      <c r="C9" s="78" t="s">
        <v>58</v>
      </c>
      <c r="D9" s="70"/>
      <c r="E9" s="71"/>
      <c r="G9" s="14">
        <f t="shared" ref="G9:G39" si="4">IF(D9="Y",1,0)</f>
        <v>0</v>
      </c>
      <c r="H9" s="14">
        <f t="shared" ref="H9:H39" si="5">IF(D9="N",1,0)</f>
        <v>0</v>
      </c>
      <c r="I9" s="14">
        <f t="shared" ref="I9:I39" si="6">IF(D9="NA",1,0)</f>
        <v>0</v>
      </c>
      <c r="J9" s="17"/>
      <c r="K9" s="18"/>
      <c r="L9" s="18"/>
      <c r="M9" s="18"/>
      <c r="N9" s="18"/>
      <c r="O9" s="18"/>
    </row>
    <row r="10" spans="1:15" s="16" customFormat="1" ht="37.9">
      <c r="A10" s="67">
        <f t="shared" si="3"/>
        <v>2.0399999999999991</v>
      </c>
      <c r="B10" s="13" t="s">
        <v>59</v>
      </c>
      <c r="C10" s="76" t="s">
        <v>60</v>
      </c>
      <c r="D10" s="70"/>
      <c r="E10" s="71"/>
      <c r="G10" s="14">
        <f t="shared" si="4"/>
        <v>0</v>
      </c>
      <c r="H10" s="14">
        <f t="shared" si="5"/>
        <v>0</v>
      </c>
      <c r="I10" s="14">
        <f t="shared" si="6"/>
        <v>0</v>
      </c>
      <c r="J10" s="17"/>
      <c r="K10" s="18"/>
      <c r="L10" s="18"/>
      <c r="M10" s="18"/>
      <c r="N10" s="18"/>
      <c r="O10" s="18"/>
    </row>
    <row r="11" spans="1:15" s="16" customFormat="1" ht="25.15">
      <c r="A11" s="67">
        <f t="shared" si="3"/>
        <v>2.0499999999999989</v>
      </c>
      <c r="B11" s="78" t="s">
        <v>61</v>
      </c>
      <c r="C11" s="78" t="s">
        <v>62</v>
      </c>
      <c r="D11" s="70"/>
      <c r="E11" s="71"/>
      <c r="G11" s="14">
        <f t="shared" si="4"/>
        <v>0</v>
      </c>
      <c r="H11" s="14">
        <f t="shared" si="5"/>
        <v>0</v>
      </c>
      <c r="I11" s="14">
        <f t="shared" si="6"/>
        <v>0</v>
      </c>
      <c r="J11" s="17"/>
      <c r="K11" s="18"/>
      <c r="L11" s="18"/>
      <c r="M11" s="18"/>
      <c r="N11" s="18"/>
      <c r="O11" s="18"/>
    </row>
    <row r="12" spans="1:15" s="16" customFormat="1" ht="25.15">
      <c r="A12" s="67">
        <f t="shared" si="3"/>
        <v>2.0599999999999987</v>
      </c>
      <c r="B12" s="78" t="s">
        <v>63</v>
      </c>
      <c r="C12" s="78" t="s">
        <v>64</v>
      </c>
      <c r="D12" s="70"/>
      <c r="E12" s="71"/>
      <c r="G12" s="14">
        <f t="shared" si="4"/>
        <v>0</v>
      </c>
      <c r="H12" s="14">
        <f t="shared" si="5"/>
        <v>0</v>
      </c>
      <c r="I12" s="14">
        <f t="shared" si="6"/>
        <v>0</v>
      </c>
      <c r="J12" s="17"/>
      <c r="K12" s="18"/>
      <c r="L12" s="18"/>
      <c r="M12" s="18"/>
      <c r="N12" s="18"/>
      <c r="O12" s="18"/>
    </row>
    <row r="13" spans="1:15" s="16" customFormat="1" ht="25.15">
      <c r="A13" s="67">
        <f t="shared" si="3"/>
        <v>2.0699999999999985</v>
      </c>
      <c r="B13" s="78" t="s">
        <v>65</v>
      </c>
      <c r="C13" s="78" t="s">
        <v>66</v>
      </c>
      <c r="D13" s="70"/>
      <c r="E13" s="71"/>
      <c r="G13" s="14">
        <f t="shared" si="4"/>
        <v>0</v>
      </c>
      <c r="H13" s="14">
        <f t="shared" si="5"/>
        <v>0</v>
      </c>
      <c r="I13" s="14">
        <f t="shared" si="6"/>
        <v>0</v>
      </c>
      <c r="J13" s="17"/>
      <c r="K13" s="18"/>
      <c r="L13" s="18"/>
      <c r="M13" s="18"/>
      <c r="N13" s="18"/>
      <c r="O13" s="18"/>
    </row>
    <row r="14" spans="1:15" s="16" customFormat="1" ht="25.15">
      <c r="A14" s="67">
        <f t="shared" si="3"/>
        <v>2.0799999999999983</v>
      </c>
      <c r="B14" s="78" t="s">
        <v>67</v>
      </c>
      <c r="C14" s="78" t="s">
        <v>68</v>
      </c>
      <c r="D14" s="70"/>
      <c r="E14" s="71"/>
      <c r="G14" s="14">
        <f t="shared" si="4"/>
        <v>0</v>
      </c>
      <c r="H14" s="14">
        <f t="shared" si="5"/>
        <v>0</v>
      </c>
      <c r="I14" s="14">
        <f t="shared" si="6"/>
        <v>0</v>
      </c>
      <c r="J14" s="17"/>
      <c r="K14" s="18"/>
      <c r="L14" s="18"/>
      <c r="M14" s="18"/>
      <c r="N14" s="18"/>
      <c r="O14" s="18"/>
    </row>
    <row r="15" spans="1:15" s="16" customFormat="1" ht="37.9">
      <c r="A15" s="67">
        <f t="shared" si="3"/>
        <v>2.0899999999999981</v>
      </c>
      <c r="B15" s="78" t="s">
        <v>69</v>
      </c>
      <c r="C15" s="78" t="s">
        <v>70</v>
      </c>
      <c r="D15" s="70"/>
      <c r="E15" s="71"/>
      <c r="G15" s="14">
        <f t="shared" si="4"/>
        <v>0</v>
      </c>
      <c r="H15" s="14">
        <f t="shared" si="5"/>
        <v>0</v>
      </c>
      <c r="I15" s="14">
        <f t="shared" si="6"/>
        <v>0</v>
      </c>
      <c r="J15" s="17"/>
      <c r="K15" s="18"/>
      <c r="L15" s="18"/>
      <c r="M15" s="18"/>
      <c r="N15" s="18"/>
      <c r="O15" s="18"/>
    </row>
    <row r="16" spans="1:15" s="16" customFormat="1" ht="25.15">
      <c r="A16" s="67">
        <f t="shared" si="3"/>
        <v>2.0999999999999979</v>
      </c>
      <c r="B16" s="78" t="s">
        <v>71</v>
      </c>
      <c r="C16" s="78" t="s">
        <v>72</v>
      </c>
      <c r="D16" s="70"/>
      <c r="E16" s="71"/>
      <c r="G16" s="14">
        <f t="shared" si="4"/>
        <v>0</v>
      </c>
      <c r="H16" s="14">
        <f t="shared" si="5"/>
        <v>0</v>
      </c>
      <c r="I16" s="14">
        <f t="shared" si="6"/>
        <v>0</v>
      </c>
      <c r="J16" s="17"/>
      <c r="K16" s="18"/>
      <c r="L16" s="18"/>
      <c r="M16" s="18"/>
      <c r="N16" s="18"/>
      <c r="O16" s="18"/>
    </row>
    <row r="17" spans="1:15" s="16" customFormat="1" ht="25.15">
      <c r="A17" s="67">
        <f t="shared" si="3"/>
        <v>2.1099999999999977</v>
      </c>
      <c r="B17" s="78" t="s">
        <v>73</v>
      </c>
      <c r="C17" s="78" t="s">
        <v>74</v>
      </c>
      <c r="D17" s="70"/>
      <c r="E17" s="71"/>
      <c r="G17" s="14">
        <f t="shared" si="4"/>
        <v>0</v>
      </c>
      <c r="H17" s="14">
        <f t="shared" si="5"/>
        <v>0</v>
      </c>
      <c r="I17" s="14">
        <f t="shared" si="6"/>
        <v>0</v>
      </c>
      <c r="J17" s="17"/>
      <c r="K17" s="18"/>
      <c r="L17" s="18"/>
      <c r="M17" s="18"/>
      <c r="N17" s="18"/>
      <c r="O17" s="18"/>
    </row>
    <row r="18" spans="1:15" s="16" customFormat="1" ht="25.15">
      <c r="A18" s="67">
        <f t="shared" si="3"/>
        <v>2.1199999999999974</v>
      </c>
      <c r="B18" s="78" t="s">
        <v>75</v>
      </c>
      <c r="C18" s="78" t="s">
        <v>76</v>
      </c>
      <c r="D18" s="70"/>
      <c r="E18" s="71"/>
      <c r="G18" s="14">
        <f t="shared" si="4"/>
        <v>0</v>
      </c>
      <c r="H18" s="14">
        <f t="shared" si="5"/>
        <v>0</v>
      </c>
      <c r="I18" s="14">
        <f t="shared" si="6"/>
        <v>0</v>
      </c>
      <c r="J18" s="17"/>
      <c r="K18" s="18"/>
      <c r="L18" s="18"/>
      <c r="M18" s="18"/>
      <c r="N18" s="18"/>
      <c r="O18" s="18"/>
    </row>
    <row r="19" spans="1:15" s="16" customFormat="1" ht="37.9">
      <c r="A19" s="67">
        <f t="shared" si="3"/>
        <v>2.1299999999999972</v>
      </c>
      <c r="B19" s="78" t="s">
        <v>77</v>
      </c>
      <c r="C19" s="78" t="s">
        <v>78</v>
      </c>
      <c r="D19" s="70"/>
      <c r="E19" s="71"/>
      <c r="G19" s="14">
        <f t="shared" si="4"/>
        <v>0</v>
      </c>
      <c r="H19" s="14">
        <f t="shared" si="5"/>
        <v>0</v>
      </c>
      <c r="I19" s="14">
        <f t="shared" si="6"/>
        <v>0</v>
      </c>
      <c r="J19" s="17"/>
      <c r="K19" s="18"/>
      <c r="L19" s="18"/>
      <c r="M19" s="18"/>
      <c r="N19" s="18"/>
      <c r="O19" s="18"/>
    </row>
    <row r="20" spans="1:15" s="16" customFormat="1" ht="37.9">
      <c r="A20" s="67">
        <f t="shared" si="3"/>
        <v>2.139999999999997</v>
      </c>
      <c r="B20" s="74" t="s">
        <v>79</v>
      </c>
      <c r="C20" s="78" t="s">
        <v>80</v>
      </c>
      <c r="D20" s="70"/>
      <c r="E20" s="71"/>
      <c r="G20" s="14">
        <f t="shared" si="4"/>
        <v>0</v>
      </c>
      <c r="H20" s="14">
        <f t="shared" si="5"/>
        <v>0</v>
      </c>
      <c r="I20" s="14">
        <f t="shared" si="6"/>
        <v>0</v>
      </c>
      <c r="J20" s="17"/>
      <c r="K20" s="18"/>
      <c r="L20" s="18"/>
      <c r="M20" s="18"/>
      <c r="N20" s="18"/>
      <c r="O20" s="18"/>
    </row>
    <row r="21" spans="1:15" s="16" customFormat="1" ht="37.9">
      <c r="A21" s="67">
        <f t="shared" si="3"/>
        <v>2.1499999999999968</v>
      </c>
      <c r="B21" s="74" t="s">
        <v>81</v>
      </c>
      <c r="C21" s="78" t="s">
        <v>82</v>
      </c>
      <c r="D21" s="70"/>
      <c r="E21" s="71"/>
      <c r="G21" s="14">
        <f t="shared" si="4"/>
        <v>0</v>
      </c>
      <c r="H21" s="14">
        <f t="shared" si="5"/>
        <v>0</v>
      </c>
      <c r="I21" s="14">
        <f t="shared" si="6"/>
        <v>0</v>
      </c>
      <c r="J21" s="17"/>
      <c r="K21" s="18"/>
      <c r="L21" s="18"/>
      <c r="M21" s="18"/>
      <c r="N21" s="18"/>
      <c r="O21" s="18"/>
    </row>
    <row r="22" spans="1:15" s="16" customFormat="1" ht="25.15">
      <c r="A22" s="67">
        <f t="shared" si="3"/>
        <v>2.1599999999999966</v>
      </c>
      <c r="B22" s="68" t="s">
        <v>83</v>
      </c>
      <c r="C22" s="78" t="s">
        <v>84</v>
      </c>
      <c r="D22" s="70"/>
      <c r="E22" s="71"/>
      <c r="G22" s="14">
        <f t="shared" si="4"/>
        <v>0</v>
      </c>
      <c r="H22" s="14">
        <f t="shared" si="5"/>
        <v>0</v>
      </c>
      <c r="I22" s="14">
        <f t="shared" si="6"/>
        <v>0</v>
      </c>
      <c r="J22" s="17"/>
      <c r="K22" s="18"/>
      <c r="L22" s="18"/>
      <c r="M22" s="18"/>
      <c r="N22" s="18"/>
      <c r="O22" s="18"/>
    </row>
    <row r="23" spans="1:15" s="16" customFormat="1" ht="37.9">
      <c r="A23" s="67">
        <f t="shared" si="3"/>
        <v>2.1699999999999964</v>
      </c>
      <c r="B23" s="68" t="s">
        <v>85</v>
      </c>
      <c r="C23" s="78" t="s">
        <v>86</v>
      </c>
      <c r="D23" s="70"/>
      <c r="E23" s="71"/>
      <c r="G23" s="14">
        <f t="shared" si="4"/>
        <v>0</v>
      </c>
      <c r="H23" s="14">
        <f t="shared" si="5"/>
        <v>0</v>
      </c>
      <c r="I23" s="14">
        <f t="shared" si="6"/>
        <v>0</v>
      </c>
      <c r="J23" s="17"/>
      <c r="K23" s="18"/>
      <c r="L23" s="18"/>
      <c r="M23" s="18"/>
      <c r="N23" s="18"/>
      <c r="O23" s="18"/>
    </row>
    <row r="24" spans="1:15" s="16" customFormat="1" ht="50.45">
      <c r="A24" s="67">
        <f t="shared" si="3"/>
        <v>2.1799999999999962</v>
      </c>
      <c r="B24" s="68" t="s">
        <v>87</v>
      </c>
      <c r="C24" s="78" t="s">
        <v>88</v>
      </c>
      <c r="D24" s="70"/>
      <c r="E24" s="71"/>
      <c r="G24" s="14">
        <f t="shared" si="4"/>
        <v>0</v>
      </c>
      <c r="H24" s="14">
        <f t="shared" si="5"/>
        <v>0</v>
      </c>
      <c r="I24" s="14">
        <f t="shared" si="6"/>
        <v>0</v>
      </c>
      <c r="J24" s="17"/>
      <c r="K24" s="18"/>
      <c r="L24" s="18"/>
      <c r="M24" s="18"/>
      <c r="N24" s="18"/>
      <c r="O24" s="18"/>
    </row>
    <row r="25" spans="1:15" s="16" customFormat="1" ht="37.9">
      <c r="A25" s="67">
        <f t="shared" si="3"/>
        <v>2.1899999999999959</v>
      </c>
      <c r="B25" s="68" t="s">
        <v>89</v>
      </c>
      <c r="C25" s="78" t="s">
        <v>90</v>
      </c>
      <c r="D25" s="70"/>
      <c r="E25" s="71"/>
      <c r="G25" s="14">
        <f t="shared" si="4"/>
        <v>0</v>
      </c>
      <c r="H25" s="14">
        <f t="shared" si="5"/>
        <v>0</v>
      </c>
      <c r="I25" s="14">
        <f t="shared" si="6"/>
        <v>0</v>
      </c>
      <c r="J25" s="17"/>
      <c r="K25" s="18"/>
      <c r="L25" s="18"/>
      <c r="M25" s="18"/>
      <c r="N25" s="18"/>
      <c r="O25" s="18"/>
    </row>
    <row r="26" spans="1:15" s="16" customFormat="1" ht="25.15">
      <c r="A26" s="67">
        <f t="shared" si="3"/>
        <v>2.1999999999999957</v>
      </c>
      <c r="B26" s="68" t="s">
        <v>91</v>
      </c>
      <c r="C26" s="78" t="s">
        <v>92</v>
      </c>
      <c r="D26" s="70"/>
      <c r="E26" s="71"/>
      <c r="G26" s="14">
        <f t="shared" si="4"/>
        <v>0</v>
      </c>
      <c r="H26" s="14">
        <f t="shared" si="5"/>
        <v>0</v>
      </c>
      <c r="I26" s="14">
        <f t="shared" si="6"/>
        <v>0</v>
      </c>
      <c r="J26" s="17"/>
      <c r="K26" s="18"/>
      <c r="L26" s="18"/>
      <c r="M26" s="18"/>
      <c r="N26" s="18"/>
      <c r="O26" s="18"/>
    </row>
    <row r="27" spans="1:15" s="16" customFormat="1" ht="37.9">
      <c r="A27" s="67">
        <f t="shared" si="3"/>
        <v>2.2099999999999955</v>
      </c>
      <c r="B27" s="68" t="s">
        <v>93</v>
      </c>
      <c r="C27" s="78" t="s">
        <v>94</v>
      </c>
      <c r="D27" s="70"/>
      <c r="E27" s="71"/>
      <c r="G27" s="14">
        <f t="shared" si="4"/>
        <v>0</v>
      </c>
      <c r="H27" s="14">
        <f t="shared" si="5"/>
        <v>0</v>
      </c>
      <c r="I27" s="14">
        <f t="shared" si="6"/>
        <v>0</v>
      </c>
      <c r="J27" s="17"/>
      <c r="K27" s="18"/>
      <c r="L27" s="18"/>
      <c r="M27" s="18"/>
      <c r="N27" s="18"/>
      <c r="O27" s="18"/>
    </row>
    <row r="28" spans="1:15" s="16" customFormat="1" ht="37.9">
      <c r="A28" s="67">
        <f t="shared" si="3"/>
        <v>2.2199999999999953</v>
      </c>
      <c r="B28" s="13" t="s">
        <v>95</v>
      </c>
      <c r="C28" s="78" t="s">
        <v>96</v>
      </c>
      <c r="D28" s="70"/>
      <c r="E28" s="71"/>
      <c r="G28" s="14">
        <f t="shared" si="4"/>
        <v>0</v>
      </c>
      <c r="H28" s="14">
        <f t="shared" si="5"/>
        <v>0</v>
      </c>
      <c r="I28" s="14">
        <f t="shared" si="6"/>
        <v>0</v>
      </c>
      <c r="J28" s="17"/>
      <c r="K28" s="18"/>
      <c r="L28" s="18"/>
      <c r="M28" s="18"/>
      <c r="N28" s="18"/>
      <c r="O28" s="18"/>
    </row>
    <row r="29" spans="1:15" s="16" customFormat="1" ht="37.9">
      <c r="A29" s="67">
        <f t="shared" si="3"/>
        <v>2.2299999999999951</v>
      </c>
      <c r="B29" s="68" t="s">
        <v>97</v>
      </c>
      <c r="C29" s="78" t="s">
        <v>98</v>
      </c>
      <c r="D29" s="70"/>
      <c r="E29" s="71"/>
      <c r="G29" s="14">
        <f t="shared" si="4"/>
        <v>0</v>
      </c>
      <c r="H29" s="14">
        <f t="shared" si="5"/>
        <v>0</v>
      </c>
      <c r="I29" s="14">
        <f t="shared" si="6"/>
        <v>0</v>
      </c>
      <c r="J29" s="17"/>
      <c r="K29" s="18"/>
      <c r="L29" s="18"/>
      <c r="M29" s="18"/>
      <c r="N29" s="18"/>
      <c r="O29" s="18"/>
    </row>
    <row r="30" spans="1:15" s="16" customFormat="1" ht="37.9">
      <c r="A30" s="67">
        <f t="shared" si="3"/>
        <v>2.2399999999999949</v>
      </c>
      <c r="B30" s="68" t="s">
        <v>99</v>
      </c>
      <c r="C30" s="78" t="s">
        <v>100</v>
      </c>
      <c r="D30" s="70"/>
      <c r="E30" s="71"/>
      <c r="G30" s="14">
        <f t="shared" si="4"/>
        <v>0</v>
      </c>
      <c r="H30" s="14">
        <f t="shared" si="5"/>
        <v>0</v>
      </c>
      <c r="I30" s="14">
        <f t="shared" si="6"/>
        <v>0</v>
      </c>
      <c r="J30" s="17"/>
      <c r="K30" s="18"/>
      <c r="L30" s="18"/>
      <c r="M30" s="18"/>
      <c r="N30" s="18"/>
      <c r="O30" s="18"/>
    </row>
    <row r="31" spans="1:15" s="16" customFormat="1" ht="25.15">
      <c r="A31" s="67">
        <f t="shared" si="3"/>
        <v>2.2499999999999947</v>
      </c>
      <c r="B31" s="68" t="s">
        <v>101</v>
      </c>
      <c r="C31" s="78" t="s">
        <v>102</v>
      </c>
      <c r="D31" s="70"/>
      <c r="E31" s="71"/>
      <c r="G31" s="14">
        <f t="shared" si="4"/>
        <v>0</v>
      </c>
      <c r="H31" s="14">
        <f t="shared" si="5"/>
        <v>0</v>
      </c>
      <c r="I31" s="14">
        <f t="shared" si="6"/>
        <v>0</v>
      </c>
      <c r="J31" s="17"/>
      <c r="K31" s="18"/>
      <c r="L31" s="18"/>
      <c r="M31" s="18"/>
      <c r="N31" s="18"/>
      <c r="O31" s="18"/>
    </row>
    <row r="32" spans="1:15" s="16" customFormat="1" ht="25.15">
      <c r="A32" s="67">
        <f t="shared" si="3"/>
        <v>2.2599999999999945</v>
      </c>
      <c r="B32" s="68" t="s">
        <v>103</v>
      </c>
      <c r="C32" s="78" t="s">
        <v>104</v>
      </c>
      <c r="D32" s="70"/>
      <c r="E32" s="71"/>
      <c r="G32" s="14">
        <f t="shared" si="4"/>
        <v>0</v>
      </c>
      <c r="H32" s="14">
        <f t="shared" si="5"/>
        <v>0</v>
      </c>
      <c r="I32" s="14">
        <f t="shared" si="6"/>
        <v>0</v>
      </c>
      <c r="J32" s="17"/>
      <c r="K32" s="18"/>
      <c r="L32" s="18"/>
      <c r="M32" s="18"/>
      <c r="N32" s="18"/>
      <c r="O32" s="18"/>
    </row>
    <row r="33" spans="1:15" s="16" customFormat="1" ht="25.15">
      <c r="A33" s="67">
        <f t="shared" si="3"/>
        <v>2.2699999999999942</v>
      </c>
      <c r="B33" s="68" t="s">
        <v>105</v>
      </c>
      <c r="C33" s="78" t="s">
        <v>106</v>
      </c>
      <c r="D33" s="70"/>
      <c r="E33" s="71"/>
      <c r="G33" s="14">
        <f t="shared" si="4"/>
        <v>0</v>
      </c>
      <c r="H33" s="14">
        <f t="shared" si="5"/>
        <v>0</v>
      </c>
      <c r="I33" s="14">
        <f t="shared" si="6"/>
        <v>0</v>
      </c>
      <c r="J33" s="17"/>
      <c r="K33" s="18"/>
      <c r="L33" s="18"/>
      <c r="M33" s="18"/>
      <c r="N33" s="18"/>
      <c r="O33" s="18"/>
    </row>
    <row r="34" spans="1:15" s="16" customFormat="1" ht="25.15">
      <c r="A34" s="67">
        <f t="shared" si="3"/>
        <v>2.279999999999994</v>
      </c>
      <c r="B34" s="68" t="s">
        <v>107</v>
      </c>
      <c r="C34" s="78" t="s">
        <v>108</v>
      </c>
      <c r="D34" s="70"/>
      <c r="E34" s="71"/>
      <c r="G34" s="14">
        <f t="shared" si="4"/>
        <v>0</v>
      </c>
      <c r="H34" s="14">
        <f t="shared" si="5"/>
        <v>0</v>
      </c>
      <c r="I34" s="14">
        <f t="shared" si="6"/>
        <v>0</v>
      </c>
      <c r="J34" s="17"/>
      <c r="K34" s="18"/>
      <c r="L34" s="18"/>
      <c r="M34" s="18"/>
      <c r="N34" s="18"/>
      <c r="O34" s="18"/>
    </row>
    <row r="35" spans="1:15" s="16" customFormat="1" ht="12.6">
      <c r="A35" s="67">
        <f t="shared" si="3"/>
        <v>2.2899999999999938</v>
      </c>
      <c r="B35" s="68" t="s">
        <v>107</v>
      </c>
      <c r="C35" s="78" t="s">
        <v>109</v>
      </c>
      <c r="D35" s="70"/>
      <c r="E35" s="71"/>
      <c r="G35" s="14">
        <f t="shared" si="4"/>
        <v>0</v>
      </c>
      <c r="H35" s="14">
        <f t="shared" si="5"/>
        <v>0</v>
      </c>
      <c r="I35" s="14">
        <f t="shared" si="6"/>
        <v>0</v>
      </c>
      <c r="J35" s="17"/>
      <c r="K35" s="18"/>
      <c r="L35" s="18"/>
      <c r="M35" s="18"/>
      <c r="N35" s="18"/>
      <c r="O35" s="18"/>
    </row>
    <row r="36" spans="1:15" s="16" customFormat="1" ht="25.15">
      <c r="A36" s="67">
        <f t="shared" si="3"/>
        <v>2.2999999999999936</v>
      </c>
      <c r="B36" s="68" t="s">
        <v>110</v>
      </c>
      <c r="C36" s="78" t="s">
        <v>111</v>
      </c>
      <c r="D36" s="70"/>
      <c r="E36" s="71"/>
      <c r="G36" s="14">
        <f t="shared" si="4"/>
        <v>0</v>
      </c>
      <c r="H36" s="14">
        <f t="shared" si="5"/>
        <v>0</v>
      </c>
      <c r="I36" s="14">
        <f t="shared" si="6"/>
        <v>0</v>
      </c>
      <c r="J36" s="17"/>
      <c r="K36" s="18"/>
      <c r="L36" s="18"/>
      <c r="M36" s="18"/>
      <c r="N36" s="18"/>
      <c r="O36" s="18"/>
    </row>
    <row r="37" spans="1:15" s="16" customFormat="1" ht="25.15">
      <c r="A37" s="67">
        <f t="shared" si="3"/>
        <v>2.3099999999999934</v>
      </c>
      <c r="B37" s="68" t="s">
        <v>112</v>
      </c>
      <c r="C37" s="78" t="s">
        <v>113</v>
      </c>
      <c r="D37" s="70"/>
      <c r="E37" s="71"/>
      <c r="G37" s="14">
        <f t="shared" si="4"/>
        <v>0</v>
      </c>
      <c r="H37" s="14">
        <f t="shared" si="5"/>
        <v>0</v>
      </c>
      <c r="I37" s="14">
        <f t="shared" si="6"/>
        <v>0</v>
      </c>
      <c r="J37" s="17"/>
      <c r="K37" s="18"/>
      <c r="L37" s="18"/>
      <c r="M37" s="18"/>
      <c r="N37" s="18"/>
      <c r="O37" s="18"/>
    </row>
    <row r="38" spans="1:15" s="16" customFormat="1" ht="25.15">
      <c r="A38" s="67">
        <f t="shared" si="3"/>
        <v>2.3199999999999932</v>
      </c>
      <c r="B38" s="68" t="s">
        <v>114</v>
      </c>
      <c r="C38" s="78" t="s">
        <v>115</v>
      </c>
      <c r="D38" s="70"/>
      <c r="E38" s="71"/>
      <c r="G38" s="14">
        <f t="shared" si="4"/>
        <v>0</v>
      </c>
      <c r="H38" s="14">
        <f t="shared" si="5"/>
        <v>0</v>
      </c>
      <c r="I38" s="14">
        <f t="shared" si="6"/>
        <v>0</v>
      </c>
      <c r="J38" s="17"/>
      <c r="K38" s="18"/>
      <c r="L38" s="18"/>
      <c r="M38" s="18"/>
      <c r="N38" s="18"/>
      <c r="O38" s="18"/>
    </row>
    <row r="39" spans="1:15" s="16" customFormat="1" ht="25.15">
      <c r="A39" s="67">
        <f t="shared" si="3"/>
        <v>2.329999999999993</v>
      </c>
      <c r="B39" s="68" t="s">
        <v>116</v>
      </c>
      <c r="C39" s="78" t="s">
        <v>117</v>
      </c>
      <c r="D39" s="70"/>
      <c r="E39" s="71"/>
      <c r="G39" s="14">
        <f t="shared" si="4"/>
        <v>0</v>
      </c>
      <c r="H39" s="14">
        <f t="shared" si="5"/>
        <v>0</v>
      </c>
      <c r="I39" s="14">
        <f t="shared" si="6"/>
        <v>0</v>
      </c>
      <c r="J39" s="17"/>
      <c r="K39" s="18"/>
      <c r="L39" s="18"/>
      <c r="M39" s="18"/>
      <c r="N39" s="18"/>
      <c r="O39" s="18"/>
    </row>
    <row r="40" spans="1:15" s="51" customFormat="1" ht="25.15">
      <c r="A40" s="67">
        <f t="shared" si="3"/>
        <v>2.3399999999999928</v>
      </c>
      <c r="B40" s="68" t="s">
        <v>118</v>
      </c>
      <c r="C40" s="78" t="s">
        <v>119</v>
      </c>
      <c r="D40" s="70"/>
      <c r="E40" s="71"/>
      <c r="F40" s="16"/>
      <c r="G40" s="14">
        <f t="shared" ref="G40:G45" si="7">IF(D40="Y",1,0)</f>
        <v>0</v>
      </c>
      <c r="H40" s="14">
        <f t="shared" ref="H40:H45" si="8">IF(D40="N",1,0)</f>
        <v>0</v>
      </c>
      <c r="I40" s="14">
        <f t="shared" ref="I40:I45" si="9">IF(D40="NA",1,0)</f>
        <v>0</v>
      </c>
      <c r="J40" s="17"/>
      <c r="K40" s="18"/>
      <c r="L40" s="18"/>
      <c r="M40" s="18"/>
      <c r="N40" s="18"/>
      <c r="O40" s="18"/>
    </row>
    <row r="41" spans="1:15" ht="25.15">
      <c r="A41" s="67">
        <f t="shared" si="3"/>
        <v>2.3499999999999925</v>
      </c>
      <c r="B41" s="68" t="s">
        <v>118</v>
      </c>
      <c r="C41" s="78" t="s">
        <v>120</v>
      </c>
      <c r="D41" s="70"/>
      <c r="E41" s="71"/>
      <c r="F41" s="16"/>
      <c r="G41" s="14">
        <f t="shared" si="7"/>
        <v>0</v>
      </c>
      <c r="H41" s="14">
        <f t="shared" si="8"/>
        <v>0</v>
      </c>
      <c r="I41" s="14">
        <f t="shared" si="9"/>
        <v>0</v>
      </c>
      <c r="J41" s="17"/>
      <c r="K41" s="18"/>
      <c r="L41" s="18"/>
      <c r="M41" s="18"/>
      <c r="N41" s="18"/>
      <c r="O41" s="18"/>
    </row>
    <row r="42" spans="1:15" ht="25.15">
      <c r="A42" s="67">
        <f t="shared" si="3"/>
        <v>2.3599999999999923</v>
      </c>
      <c r="B42" s="68" t="s">
        <v>118</v>
      </c>
      <c r="C42" s="78" t="s">
        <v>121</v>
      </c>
      <c r="D42" s="70"/>
      <c r="E42" s="71"/>
      <c r="F42" s="16"/>
      <c r="G42" s="14">
        <f t="shared" si="7"/>
        <v>0</v>
      </c>
      <c r="H42" s="14">
        <f t="shared" si="8"/>
        <v>0</v>
      </c>
      <c r="I42" s="14">
        <f t="shared" si="9"/>
        <v>0</v>
      </c>
      <c r="J42" s="17"/>
      <c r="K42" s="18"/>
      <c r="L42" s="18"/>
      <c r="M42" s="18"/>
      <c r="N42" s="18"/>
      <c r="O42" s="18"/>
    </row>
    <row r="43" spans="1:15" ht="25.15">
      <c r="A43" s="67">
        <f t="shared" si="3"/>
        <v>2.3699999999999921</v>
      </c>
      <c r="B43" s="68" t="s">
        <v>118</v>
      </c>
      <c r="C43" s="78" t="s">
        <v>122</v>
      </c>
      <c r="D43" s="70"/>
      <c r="E43" s="71"/>
      <c r="F43" s="16"/>
      <c r="G43" s="14">
        <f t="shared" si="7"/>
        <v>0</v>
      </c>
      <c r="H43" s="14">
        <f t="shared" si="8"/>
        <v>0</v>
      </c>
      <c r="I43" s="14">
        <f t="shared" si="9"/>
        <v>0</v>
      </c>
      <c r="J43" s="17"/>
      <c r="K43" s="18"/>
      <c r="L43" s="18"/>
      <c r="M43" s="18"/>
      <c r="N43" s="18"/>
      <c r="O43" s="18"/>
    </row>
    <row r="44" spans="1:15" ht="25.15">
      <c r="A44" s="67">
        <f t="shared" si="3"/>
        <v>2.3799999999999919</v>
      </c>
      <c r="B44" s="68" t="s">
        <v>123</v>
      </c>
      <c r="C44" s="78" t="s">
        <v>124</v>
      </c>
      <c r="D44" s="70"/>
      <c r="E44" s="71"/>
      <c r="F44" s="16"/>
      <c r="G44" s="14">
        <f t="shared" si="7"/>
        <v>0</v>
      </c>
      <c r="H44" s="14">
        <f t="shared" si="8"/>
        <v>0</v>
      </c>
      <c r="I44" s="14">
        <f t="shared" si="9"/>
        <v>0</v>
      </c>
      <c r="J44" s="17"/>
      <c r="K44" s="18"/>
      <c r="L44" s="18"/>
      <c r="M44" s="18"/>
      <c r="N44" s="18"/>
      <c r="O44" s="18"/>
    </row>
    <row r="45" spans="1:15" ht="13.15">
      <c r="A45" s="67">
        <f t="shared" si="3"/>
        <v>2.3899999999999917</v>
      </c>
      <c r="B45" s="68" t="s">
        <v>125</v>
      </c>
      <c r="C45" s="78" t="s">
        <v>126</v>
      </c>
      <c r="D45" s="70"/>
      <c r="E45" s="71"/>
      <c r="F45" s="16"/>
      <c r="G45" s="14">
        <f t="shared" si="7"/>
        <v>0</v>
      </c>
      <c r="H45" s="14">
        <f t="shared" si="8"/>
        <v>0</v>
      </c>
      <c r="I45" s="14">
        <f t="shared" si="9"/>
        <v>0</v>
      </c>
      <c r="J45" s="17"/>
      <c r="K45" s="18"/>
      <c r="L45" s="18"/>
      <c r="M45" s="18"/>
      <c r="N45" s="18"/>
      <c r="O45" s="18"/>
    </row>
    <row r="48" spans="1:15">
      <c r="C48" s="39"/>
    </row>
    <row r="52" spans="3:3">
      <c r="C52" s="39"/>
    </row>
    <row r="53" spans="3:3">
      <c r="C53" s="39"/>
    </row>
    <row r="58" spans="3:3">
      <c r="C58" s="39"/>
    </row>
    <row r="69" spans="3:3">
      <c r="C69" s="39"/>
    </row>
    <row r="84" spans="3:3">
      <c r="C84" s="39"/>
    </row>
    <row r="85" spans="3:3">
      <c r="C85" s="39"/>
    </row>
    <row r="86" spans="3:3">
      <c r="C86" s="39"/>
    </row>
    <row r="95" spans="3:3">
      <c r="C95" s="39"/>
    </row>
    <row r="102" spans="3:3">
      <c r="C102" s="39"/>
    </row>
    <row r="115" spans="3:3">
      <c r="C115" s="39"/>
    </row>
    <row r="123" spans="3:3">
      <c r="C123" s="39"/>
    </row>
    <row r="131" spans="3:3">
      <c r="C131" s="39"/>
    </row>
    <row r="147" spans="3:5">
      <c r="C147" s="39"/>
    </row>
    <row r="158" spans="3:5">
      <c r="C158" s="39"/>
      <c r="E158" s="60"/>
    </row>
    <row r="168" spans="3:3">
      <c r="C168" s="39"/>
    </row>
  </sheetData>
  <sheetProtection algorithmName="SHA-512" hashValue="fRCNi2fTkAfc7EprGxrs5K9wht3HTPvdrFMnO9BC2Pvme0EIG5hM0ZWcZzFUZR8vL2AJNiXfK85nsqyhl0QQUg==" saltValue="sCzeiIQFhCyzPKYp8lltIQ==" spinCount="100000" sheet="1" selectLockedCells="1"/>
  <mergeCells count="2">
    <mergeCell ref="C2:D2"/>
    <mergeCell ref="C3:D3"/>
  </mergeCells>
  <conditionalFormatting sqref="D7:D45">
    <cfRule type="cellIs" dxfId="11" priority="1" operator="equal">
      <formula>"NA"</formula>
    </cfRule>
    <cfRule type="cellIs" dxfId="10" priority="2" operator="equal">
      <formula>"n"</formula>
    </cfRule>
    <cfRule type="cellIs" dxfId="9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&amp;C&amp;"Verdana,Regular"&amp;6Catering Manual - Form CM07 - Elizabeth Finn Homes
Issue 3.00 - Date 06/01/2025 -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C6E7-F009-479D-A90A-29FF69CD7DAC}">
  <sheetPr>
    <tabColor theme="9" tint="-0.499984740745262"/>
    <pageSetUpPr fitToPage="1"/>
  </sheetPr>
  <dimension ref="A1:O80"/>
  <sheetViews>
    <sheetView showGridLines="0" zoomScaleNormal="100" workbookViewId="0">
      <selection activeCell="D7" sqref="D7:D27"/>
    </sheetView>
  </sheetViews>
  <sheetFormatPr defaultColWidth="9.140625" defaultRowHeight="12.6"/>
  <cols>
    <col min="1" max="1" width="8" style="23" customWidth="1"/>
    <col min="2" max="2" width="28.7109375" style="24" customWidth="1"/>
    <col min="3" max="3" width="50.7109375" style="20" customWidth="1"/>
    <col min="4" max="4" width="11.7109375" style="19" customWidth="1"/>
    <col min="5" max="5" width="51.28515625" style="16" customWidth="1"/>
    <col min="6" max="6" width="9.140625" style="16"/>
    <col min="7" max="10" width="9.140625" style="17"/>
    <col min="11" max="15" width="9.140625" style="18"/>
    <col min="16" max="16384" width="9.140625" style="16"/>
  </cols>
  <sheetData>
    <row r="1" spans="1:15" s="13" customFormat="1" ht="27.75" customHeight="1">
      <c r="A1" s="11" t="s">
        <v>0</v>
      </c>
      <c r="B1" s="21"/>
      <c r="C1" s="12"/>
      <c r="D1" s="22"/>
      <c r="G1" s="14"/>
      <c r="H1" s="14"/>
      <c r="I1" s="14"/>
      <c r="J1" s="14"/>
      <c r="K1" s="15"/>
      <c r="L1" s="15"/>
      <c r="M1" s="15"/>
      <c r="N1" s="15"/>
      <c r="O1" s="15"/>
    </row>
    <row r="2" spans="1:15" s="43" customFormat="1" ht="20.25" customHeight="1">
      <c r="A2" s="12" t="s">
        <v>2</v>
      </c>
      <c r="B2" s="21"/>
      <c r="C2" s="149" t="str">
        <f>REPT(Overview!C3,1)</f>
        <v/>
      </c>
      <c r="D2" s="149"/>
      <c r="E2" s="61"/>
      <c r="G2" s="49"/>
      <c r="H2" s="49"/>
      <c r="I2" s="49"/>
      <c r="J2" s="49"/>
      <c r="K2" s="50"/>
      <c r="L2" s="50"/>
      <c r="M2" s="50"/>
      <c r="N2" s="50"/>
      <c r="O2" s="50"/>
    </row>
    <row r="3" spans="1:15" s="43" customFormat="1" ht="20.25" customHeight="1">
      <c r="A3" s="12" t="s">
        <v>3</v>
      </c>
      <c r="B3" s="21"/>
      <c r="C3" s="149" t="str">
        <f>REPT(Overview!C4,1)</f>
        <v/>
      </c>
      <c r="D3" s="149"/>
      <c r="E3" s="61"/>
      <c r="G3" s="49"/>
      <c r="H3" s="49"/>
      <c r="I3" s="49"/>
      <c r="J3" s="49"/>
      <c r="K3" s="50"/>
      <c r="L3" s="50"/>
      <c r="M3" s="50"/>
      <c r="N3" s="50"/>
      <c r="O3" s="50"/>
    </row>
    <row r="4" spans="1:15" s="43" customFormat="1" ht="20.25" customHeight="1">
      <c r="A4" s="12" t="s">
        <v>20</v>
      </c>
      <c r="B4" s="21"/>
      <c r="C4" s="62">
        <f>SUM(Overview!C5)</f>
        <v>0</v>
      </c>
      <c r="D4" s="63">
        <f>SUM(Overview!D5)</f>
        <v>0</v>
      </c>
      <c r="E4" s="61"/>
      <c r="G4" s="49"/>
      <c r="H4" s="49"/>
      <c r="I4" s="49"/>
      <c r="J4" s="49"/>
      <c r="K4" s="50"/>
      <c r="L4" s="50"/>
      <c r="M4" s="50"/>
      <c r="N4" s="50"/>
      <c r="O4" s="50"/>
    </row>
    <row r="5" spans="1:15" s="43" customFormat="1" ht="27.75" customHeight="1">
      <c r="A5" s="64">
        <v>3</v>
      </c>
      <c r="B5" s="136" t="s">
        <v>127</v>
      </c>
      <c r="C5" s="65" t="s">
        <v>22</v>
      </c>
      <c r="D5" s="102">
        <f>SUM(G6+I6)/21</f>
        <v>0</v>
      </c>
      <c r="E5" s="13"/>
      <c r="G5" s="49"/>
      <c r="H5" s="49"/>
      <c r="I5" s="49"/>
      <c r="J5" s="49"/>
      <c r="K5" s="50"/>
      <c r="L5" s="50"/>
      <c r="M5" s="50"/>
      <c r="N5" s="50"/>
      <c r="O5" s="50"/>
    </row>
    <row r="6" spans="1:15" s="51" customFormat="1" ht="22.9">
      <c r="A6" s="31"/>
      <c r="B6" s="32" t="s">
        <v>23</v>
      </c>
      <c r="C6" s="33" t="s">
        <v>24</v>
      </c>
      <c r="D6" s="41" t="s">
        <v>25</v>
      </c>
      <c r="E6" s="31" t="s">
        <v>26</v>
      </c>
      <c r="G6" s="52">
        <f>SUM(G7:G27)</f>
        <v>0</v>
      </c>
      <c r="H6" s="52">
        <f>SUM(H7:H27)</f>
        <v>0</v>
      </c>
      <c r="I6" s="52">
        <f>SUM(I7:I27)</f>
        <v>0</v>
      </c>
      <c r="J6" s="52"/>
      <c r="K6" s="53"/>
      <c r="L6" s="53"/>
      <c r="M6" s="53"/>
      <c r="N6" s="53"/>
      <c r="O6" s="53"/>
    </row>
    <row r="7" spans="1:15" s="51" customFormat="1">
      <c r="A7" s="67">
        <f>SUM(A5+0.01)</f>
        <v>3.01</v>
      </c>
      <c r="B7" s="101" t="s">
        <v>128</v>
      </c>
      <c r="C7" s="78" t="s">
        <v>129</v>
      </c>
      <c r="D7" s="70"/>
      <c r="E7" s="71"/>
      <c r="G7" s="49">
        <f>IF(D7="Y",1,0)</f>
        <v>0</v>
      </c>
      <c r="H7" s="49">
        <f>IF(D7="N",1,0)</f>
        <v>0</v>
      </c>
      <c r="I7" s="49">
        <f>IF(D7="NA",1,0)</f>
        <v>0</v>
      </c>
      <c r="J7" s="52"/>
      <c r="K7" s="53"/>
      <c r="L7" s="53"/>
      <c r="M7" s="53"/>
      <c r="N7" s="53"/>
      <c r="O7" s="53"/>
    </row>
    <row r="8" spans="1:15" s="51" customFormat="1" ht="25.15">
      <c r="A8" s="67">
        <f>SUM(A7+0.01)</f>
        <v>3.0199999999999996</v>
      </c>
      <c r="B8" s="101" t="s">
        <v>128</v>
      </c>
      <c r="C8" s="78" t="s">
        <v>130</v>
      </c>
      <c r="D8" s="70"/>
      <c r="E8" s="71"/>
      <c r="G8" s="49">
        <f t="shared" ref="G8:G27" si="0">IF(D8="Y",1,0)</f>
        <v>0</v>
      </c>
      <c r="H8" s="49">
        <f t="shared" ref="H8:H27" si="1">IF(D8="N",1,0)</f>
        <v>0</v>
      </c>
      <c r="I8" s="49">
        <f t="shared" ref="I8:I27" si="2">IF(D8="NA",1,0)</f>
        <v>0</v>
      </c>
      <c r="J8" s="52"/>
      <c r="K8" s="53"/>
      <c r="L8" s="53"/>
      <c r="M8" s="53"/>
      <c r="N8" s="53"/>
      <c r="O8" s="53"/>
    </row>
    <row r="9" spans="1:15" s="51" customFormat="1">
      <c r="A9" s="67">
        <f t="shared" ref="A9:A27" si="3">SUM(A8+0.01)</f>
        <v>3.0299999999999994</v>
      </c>
      <c r="B9" s="101" t="s">
        <v>128</v>
      </c>
      <c r="C9" s="78" t="s">
        <v>131</v>
      </c>
      <c r="D9" s="70"/>
      <c r="E9" s="71"/>
      <c r="G9" s="49">
        <f t="shared" si="0"/>
        <v>0</v>
      </c>
      <c r="H9" s="49">
        <f t="shared" si="1"/>
        <v>0</v>
      </c>
      <c r="I9" s="49">
        <f t="shared" si="2"/>
        <v>0</v>
      </c>
      <c r="J9" s="52"/>
      <c r="K9" s="53"/>
      <c r="L9" s="53"/>
      <c r="M9" s="53"/>
      <c r="N9" s="53"/>
      <c r="O9" s="53"/>
    </row>
    <row r="10" spans="1:15" s="51" customFormat="1" ht="25.15">
      <c r="A10" s="67">
        <f t="shared" si="3"/>
        <v>3.0399999999999991</v>
      </c>
      <c r="B10" s="101" t="s">
        <v>128</v>
      </c>
      <c r="C10" s="78" t="s">
        <v>132</v>
      </c>
      <c r="D10" s="70"/>
      <c r="E10" s="71"/>
      <c r="G10" s="49">
        <f t="shared" si="0"/>
        <v>0</v>
      </c>
      <c r="H10" s="49">
        <f t="shared" si="1"/>
        <v>0</v>
      </c>
      <c r="I10" s="49">
        <f t="shared" si="2"/>
        <v>0</v>
      </c>
      <c r="J10" s="52"/>
      <c r="K10" s="53"/>
      <c r="L10" s="53"/>
      <c r="M10" s="53"/>
      <c r="N10" s="53"/>
      <c r="O10" s="53"/>
    </row>
    <row r="11" spans="1:15" s="51" customFormat="1">
      <c r="A11" s="67">
        <f t="shared" si="3"/>
        <v>3.0499999999999989</v>
      </c>
      <c r="B11" s="101" t="s">
        <v>128</v>
      </c>
      <c r="C11" s="78" t="s">
        <v>133</v>
      </c>
      <c r="D11" s="70"/>
      <c r="E11" s="71"/>
      <c r="G11" s="49">
        <f t="shared" si="0"/>
        <v>0</v>
      </c>
      <c r="H11" s="49">
        <f t="shared" si="1"/>
        <v>0</v>
      </c>
      <c r="I11" s="49">
        <f t="shared" si="2"/>
        <v>0</v>
      </c>
      <c r="J11" s="52"/>
      <c r="K11" s="53"/>
      <c r="L11" s="53"/>
      <c r="M11" s="53"/>
      <c r="N11" s="53"/>
      <c r="O11" s="53"/>
    </row>
    <row r="12" spans="1:15" s="51" customFormat="1" ht="50.45">
      <c r="A12" s="67">
        <f t="shared" si="3"/>
        <v>3.0599999999999987</v>
      </c>
      <c r="B12" s="68" t="s">
        <v>134</v>
      </c>
      <c r="C12" s="103" t="s">
        <v>135</v>
      </c>
      <c r="D12" s="70"/>
      <c r="E12" s="71"/>
      <c r="G12" s="49">
        <f t="shared" si="0"/>
        <v>0</v>
      </c>
      <c r="H12" s="49">
        <f t="shared" si="1"/>
        <v>0</v>
      </c>
      <c r="I12" s="49">
        <f t="shared" si="2"/>
        <v>0</v>
      </c>
      <c r="J12" s="52"/>
      <c r="K12" s="53"/>
      <c r="L12" s="53"/>
      <c r="M12" s="53"/>
      <c r="N12" s="53"/>
      <c r="O12" s="53"/>
    </row>
    <row r="13" spans="1:15" s="51" customFormat="1" ht="25.15">
      <c r="A13" s="67">
        <f t="shared" si="3"/>
        <v>3.0699999999999985</v>
      </c>
      <c r="B13" s="101" t="s">
        <v>136</v>
      </c>
      <c r="C13" s="78" t="s">
        <v>137</v>
      </c>
      <c r="D13" s="70"/>
      <c r="E13" s="71"/>
      <c r="G13" s="49">
        <f t="shared" si="0"/>
        <v>0</v>
      </c>
      <c r="H13" s="49">
        <f t="shared" si="1"/>
        <v>0</v>
      </c>
      <c r="I13" s="49">
        <f t="shared" si="2"/>
        <v>0</v>
      </c>
      <c r="J13" s="52"/>
      <c r="K13" s="53"/>
      <c r="L13" s="53"/>
      <c r="M13" s="53"/>
      <c r="N13" s="53"/>
      <c r="O13" s="53"/>
    </row>
    <row r="14" spans="1:15" s="51" customFormat="1" ht="25.15">
      <c r="A14" s="67">
        <f t="shared" si="3"/>
        <v>3.0799999999999983</v>
      </c>
      <c r="B14" s="101" t="s">
        <v>136</v>
      </c>
      <c r="C14" s="78" t="s">
        <v>138</v>
      </c>
      <c r="D14" s="70"/>
      <c r="E14" s="71"/>
      <c r="G14" s="49">
        <f t="shared" si="0"/>
        <v>0</v>
      </c>
      <c r="H14" s="49">
        <f t="shared" si="1"/>
        <v>0</v>
      </c>
      <c r="I14" s="49">
        <f t="shared" si="2"/>
        <v>0</v>
      </c>
      <c r="J14" s="52"/>
      <c r="K14" s="53"/>
      <c r="L14" s="53"/>
      <c r="M14" s="53"/>
      <c r="N14" s="53"/>
      <c r="O14" s="53"/>
    </row>
    <row r="15" spans="1:15" s="51" customFormat="1" ht="25.15">
      <c r="A15" s="67">
        <f t="shared" si="3"/>
        <v>3.0899999999999981</v>
      </c>
      <c r="B15" s="101" t="s">
        <v>136</v>
      </c>
      <c r="C15" s="78" t="s">
        <v>139</v>
      </c>
      <c r="D15" s="70"/>
      <c r="E15" s="71"/>
      <c r="G15" s="49">
        <f t="shared" si="0"/>
        <v>0</v>
      </c>
      <c r="H15" s="49">
        <f t="shared" si="1"/>
        <v>0</v>
      </c>
      <c r="I15" s="49">
        <f t="shared" si="2"/>
        <v>0</v>
      </c>
      <c r="J15" s="52"/>
      <c r="K15" s="53"/>
      <c r="L15" s="53"/>
      <c r="M15" s="53"/>
      <c r="N15" s="53"/>
      <c r="O15" s="53"/>
    </row>
    <row r="16" spans="1:15" s="51" customFormat="1" ht="37.9">
      <c r="A16" s="67">
        <f t="shared" si="3"/>
        <v>3.0999999999999979</v>
      </c>
      <c r="B16" s="101" t="s">
        <v>140</v>
      </c>
      <c r="C16" s="78" t="s">
        <v>141</v>
      </c>
      <c r="D16" s="70"/>
      <c r="E16" s="71"/>
      <c r="G16" s="49">
        <f t="shared" si="0"/>
        <v>0</v>
      </c>
      <c r="H16" s="49">
        <f t="shared" si="1"/>
        <v>0</v>
      </c>
      <c r="I16" s="49">
        <f t="shared" si="2"/>
        <v>0</v>
      </c>
      <c r="J16" s="52"/>
      <c r="K16" s="53"/>
      <c r="L16" s="53"/>
      <c r="M16" s="53"/>
      <c r="N16" s="53"/>
      <c r="O16" s="53"/>
    </row>
    <row r="17" spans="1:15" s="51" customFormat="1" ht="50.45">
      <c r="A17" s="67">
        <f t="shared" si="3"/>
        <v>3.1099999999999977</v>
      </c>
      <c r="B17" s="101" t="s">
        <v>142</v>
      </c>
      <c r="C17" s="78" t="s">
        <v>143</v>
      </c>
      <c r="D17" s="70"/>
      <c r="E17" s="71"/>
      <c r="G17" s="49">
        <f t="shared" si="0"/>
        <v>0</v>
      </c>
      <c r="H17" s="49">
        <f t="shared" si="1"/>
        <v>0</v>
      </c>
      <c r="I17" s="49">
        <f t="shared" si="2"/>
        <v>0</v>
      </c>
      <c r="J17" s="52"/>
      <c r="K17" s="53"/>
      <c r="L17" s="53"/>
      <c r="M17" s="53"/>
      <c r="N17" s="53"/>
      <c r="O17" s="53"/>
    </row>
    <row r="18" spans="1:15" s="51" customFormat="1" ht="37.9">
      <c r="A18" s="67">
        <f t="shared" si="3"/>
        <v>3.1199999999999974</v>
      </c>
      <c r="B18" s="101" t="s">
        <v>142</v>
      </c>
      <c r="C18" s="78" t="s">
        <v>144</v>
      </c>
      <c r="D18" s="70"/>
      <c r="E18" s="71"/>
      <c r="G18" s="49">
        <f t="shared" si="0"/>
        <v>0</v>
      </c>
      <c r="H18" s="49">
        <f t="shared" si="1"/>
        <v>0</v>
      </c>
      <c r="I18" s="49">
        <f t="shared" si="2"/>
        <v>0</v>
      </c>
      <c r="J18" s="52"/>
      <c r="K18" s="53"/>
      <c r="L18" s="53"/>
      <c r="M18" s="53"/>
      <c r="N18" s="53"/>
      <c r="O18" s="53"/>
    </row>
    <row r="19" spans="1:15" s="51" customFormat="1" ht="25.15">
      <c r="A19" s="67">
        <f t="shared" si="3"/>
        <v>3.1299999999999972</v>
      </c>
      <c r="B19" s="101" t="s">
        <v>145</v>
      </c>
      <c r="C19" s="78" t="s">
        <v>146</v>
      </c>
      <c r="D19" s="70"/>
      <c r="E19" s="71"/>
      <c r="G19" s="49">
        <f t="shared" si="0"/>
        <v>0</v>
      </c>
      <c r="H19" s="49">
        <f t="shared" si="1"/>
        <v>0</v>
      </c>
      <c r="I19" s="49">
        <f t="shared" si="2"/>
        <v>0</v>
      </c>
      <c r="J19" s="52"/>
      <c r="K19" s="53"/>
      <c r="L19" s="53"/>
      <c r="M19" s="53"/>
      <c r="N19" s="53"/>
      <c r="O19" s="53"/>
    </row>
    <row r="20" spans="1:15" s="51" customFormat="1" ht="25.15">
      <c r="A20" s="67">
        <f t="shared" si="3"/>
        <v>3.139999999999997</v>
      </c>
      <c r="B20" s="101" t="s">
        <v>147</v>
      </c>
      <c r="C20" s="78" t="s">
        <v>148</v>
      </c>
      <c r="D20" s="70"/>
      <c r="E20" s="71"/>
      <c r="G20" s="49">
        <f t="shared" si="0"/>
        <v>0</v>
      </c>
      <c r="H20" s="49">
        <f t="shared" si="1"/>
        <v>0</v>
      </c>
      <c r="I20" s="49">
        <f t="shared" si="2"/>
        <v>0</v>
      </c>
      <c r="J20" s="52"/>
      <c r="K20" s="53"/>
      <c r="L20" s="53"/>
      <c r="M20" s="53"/>
      <c r="N20" s="53"/>
      <c r="O20" s="53"/>
    </row>
    <row r="21" spans="1:15" s="51" customFormat="1" ht="25.15">
      <c r="A21" s="67">
        <f t="shared" si="3"/>
        <v>3.1499999999999968</v>
      </c>
      <c r="B21" s="101" t="s">
        <v>147</v>
      </c>
      <c r="C21" s="78" t="s">
        <v>149</v>
      </c>
      <c r="D21" s="70"/>
      <c r="E21" s="71"/>
      <c r="G21" s="49">
        <f t="shared" si="0"/>
        <v>0</v>
      </c>
      <c r="H21" s="49">
        <f t="shared" si="1"/>
        <v>0</v>
      </c>
      <c r="I21" s="49">
        <f t="shared" si="2"/>
        <v>0</v>
      </c>
      <c r="J21" s="52"/>
      <c r="K21" s="53"/>
      <c r="L21" s="53"/>
      <c r="M21" s="53"/>
      <c r="N21" s="53"/>
      <c r="O21" s="53"/>
    </row>
    <row r="22" spans="1:15" s="51" customFormat="1" ht="25.15">
      <c r="A22" s="67">
        <f t="shared" si="3"/>
        <v>3.1599999999999966</v>
      </c>
      <c r="B22" s="78" t="s">
        <v>150</v>
      </c>
      <c r="C22" s="78" t="s">
        <v>151</v>
      </c>
      <c r="D22" s="70"/>
      <c r="E22" s="71"/>
      <c r="G22" s="49">
        <f t="shared" si="0"/>
        <v>0</v>
      </c>
      <c r="H22" s="49">
        <f t="shared" si="1"/>
        <v>0</v>
      </c>
      <c r="I22" s="49">
        <f t="shared" si="2"/>
        <v>0</v>
      </c>
      <c r="J22" s="52"/>
      <c r="K22" s="53"/>
      <c r="L22" s="53"/>
      <c r="M22" s="53"/>
      <c r="N22" s="53"/>
      <c r="O22" s="53"/>
    </row>
    <row r="23" spans="1:15" s="51" customFormat="1">
      <c r="A23" s="67">
        <f t="shared" si="3"/>
        <v>3.1699999999999964</v>
      </c>
      <c r="B23" s="78" t="s">
        <v>150</v>
      </c>
      <c r="C23" s="78" t="s">
        <v>152</v>
      </c>
      <c r="D23" s="70"/>
      <c r="E23" s="71"/>
      <c r="G23" s="49">
        <f t="shared" si="0"/>
        <v>0</v>
      </c>
      <c r="H23" s="49">
        <f t="shared" si="1"/>
        <v>0</v>
      </c>
      <c r="I23" s="49">
        <f t="shared" si="2"/>
        <v>0</v>
      </c>
      <c r="J23" s="52"/>
      <c r="K23" s="53"/>
      <c r="L23" s="53"/>
      <c r="M23" s="53"/>
      <c r="N23" s="53"/>
      <c r="O23" s="53"/>
    </row>
    <row r="24" spans="1:15" s="51" customFormat="1">
      <c r="A24" s="67">
        <f t="shared" si="3"/>
        <v>3.1799999999999962</v>
      </c>
      <c r="B24" s="101" t="s">
        <v>153</v>
      </c>
      <c r="C24" s="78" t="s">
        <v>154</v>
      </c>
      <c r="D24" s="70"/>
      <c r="E24" s="71"/>
      <c r="G24" s="49">
        <f t="shared" si="0"/>
        <v>0</v>
      </c>
      <c r="H24" s="49">
        <f t="shared" si="1"/>
        <v>0</v>
      </c>
      <c r="I24" s="49">
        <f t="shared" si="2"/>
        <v>0</v>
      </c>
      <c r="J24" s="52"/>
      <c r="K24" s="53"/>
      <c r="L24" s="53"/>
      <c r="M24" s="53"/>
      <c r="N24" s="53"/>
      <c r="O24" s="53"/>
    </row>
    <row r="25" spans="1:15" s="51" customFormat="1">
      <c r="A25" s="67">
        <f t="shared" si="3"/>
        <v>3.1899999999999959</v>
      </c>
      <c r="B25" s="101" t="s">
        <v>153</v>
      </c>
      <c r="C25" s="78" t="s">
        <v>155</v>
      </c>
      <c r="D25" s="70"/>
      <c r="E25" s="71"/>
      <c r="G25" s="49">
        <f t="shared" si="0"/>
        <v>0</v>
      </c>
      <c r="H25" s="49">
        <f t="shared" si="1"/>
        <v>0</v>
      </c>
      <c r="I25" s="49">
        <f t="shared" si="2"/>
        <v>0</v>
      </c>
      <c r="J25" s="52"/>
      <c r="K25" s="53"/>
      <c r="L25" s="53"/>
      <c r="M25" s="53"/>
      <c r="N25" s="53"/>
      <c r="O25" s="53"/>
    </row>
    <row r="26" spans="1:15" s="51" customFormat="1">
      <c r="A26" s="67">
        <f t="shared" si="3"/>
        <v>3.1999999999999957</v>
      </c>
      <c r="B26" s="101" t="s">
        <v>153</v>
      </c>
      <c r="C26" s="78" t="s">
        <v>156</v>
      </c>
      <c r="D26" s="70"/>
      <c r="E26" s="71"/>
      <c r="G26" s="49">
        <f t="shared" si="0"/>
        <v>0</v>
      </c>
      <c r="H26" s="49">
        <f t="shared" si="1"/>
        <v>0</v>
      </c>
      <c r="I26" s="49">
        <f t="shared" si="2"/>
        <v>0</v>
      </c>
      <c r="J26" s="52"/>
      <c r="K26" s="53"/>
      <c r="L26" s="53"/>
      <c r="M26" s="53"/>
      <c r="N26" s="53"/>
      <c r="O26" s="53"/>
    </row>
    <row r="27" spans="1:15" s="51" customFormat="1">
      <c r="A27" s="67">
        <f t="shared" si="3"/>
        <v>3.2099999999999955</v>
      </c>
      <c r="B27" s="101" t="s">
        <v>153</v>
      </c>
      <c r="C27" s="78" t="s">
        <v>157</v>
      </c>
      <c r="D27" s="70"/>
      <c r="E27" s="71"/>
      <c r="G27" s="49">
        <f t="shared" si="0"/>
        <v>0</v>
      </c>
      <c r="H27" s="49">
        <f t="shared" si="1"/>
        <v>0</v>
      </c>
      <c r="I27" s="49">
        <f t="shared" si="2"/>
        <v>0</v>
      </c>
      <c r="J27" s="52"/>
      <c r="K27" s="53"/>
      <c r="L27" s="53"/>
      <c r="M27" s="53"/>
      <c r="N27" s="53"/>
      <c r="O27" s="53"/>
    </row>
    <row r="35" spans="1:15" s="19" customFormat="1">
      <c r="A35" s="23"/>
      <c r="B35" s="24"/>
      <c r="C35" s="25"/>
      <c r="E35" s="16"/>
      <c r="F35" s="16"/>
      <c r="G35" s="17"/>
      <c r="H35" s="17"/>
      <c r="I35" s="17"/>
      <c r="J35" s="17"/>
      <c r="K35" s="18"/>
      <c r="L35" s="18"/>
      <c r="M35" s="18"/>
      <c r="N35" s="18"/>
      <c r="O35" s="18"/>
    </row>
    <row r="43" spans="1:15" s="19" customFormat="1">
      <c r="A43" s="23"/>
      <c r="B43" s="24"/>
      <c r="C43" s="25"/>
      <c r="E43" s="16"/>
      <c r="F43" s="16"/>
      <c r="G43" s="17"/>
      <c r="H43" s="17"/>
      <c r="I43" s="17"/>
      <c r="J43" s="17"/>
      <c r="K43" s="18"/>
      <c r="L43" s="18"/>
      <c r="M43" s="18"/>
      <c r="N43" s="18"/>
      <c r="O43" s="18"/>
    </row>
    <row r="59" spans="1:15" s="19" customFormat="1">
      <c r="A59" s="23"/>
      <c r="B59" s="24"/>
      <c r="C59" s="25"/>
      <c r="E59" s="16"/>
      <c r="F59" s="16"/>
      <c r="G59" s="17"/>
      <c r="H59" s="17"/>
      <c r="I59" s="17"/>
      <c r="J59" s="17"/>
      <c r="K59" s="18"/>
      <c r="L59" s="18"/>
      <c r="M59" s="18"/>
      <c r="N59" s="18"/>
      <c r="O59" s="18"/>
    </row>
    <row r="70" spans="1:15">
      <c r="C70" s="25"/>
      <c r="E70" s="26"/>
    </row>
    <row r="80" spans="1:15" s="19" customFormat="1">
      <c r="A80" s="23"/>
      <c r="B80" s="24"/>
      <c r="C80" s="25"/>
      <c r="E80" s="16"/>
      <c r="F80" s="16"/>
      <c r="G80" s="17"/>
      <c r="H80" s="17"/>
      <c r="I80" s="17"/>
      <c r="J80" s="17"/>
      <c r="K80" s="18"/>
      <c r="L80" s="18"/>
      <c r="M80" s="18"/>
      <c r="N80" s="18"/>
      <c r="O80" s="18"/>
    </row>
  </sheetData>
  <sheetProtection algorithmName="SHA-512" hashValue="CuxrvLHLkPz713pYgAs1Sab9K224OFHoFfiZy5WyrIjXGDKn2WXbJKg7sSNJ44gvf+2KZF768dRT1WkKF4k8fQ==" saltValue="LO/ehaJIbqEeolMdDMf/DA==" spinCount="100000" sheet="1" selectLockedCells="1"/>
  <mergeCells count="2">
    <mergeCell ref="C2:D2"/>
    <mergeCell ref="C3:D3"/>
  </mergeCells>
  <conditionalFormatting sqref="D7:D27">
    <cfRule type="cellIs" dxfId="8" priority="1" operator="equal">
      <formula>"NA"</formula>
    </cfRule>
    <cfRule type="cellIs" dxfId="7" priority="2" operator="equal">
      <formula>"n"</formula>
    </cfRule>
    <cfRule type="cellIs" dxfId="6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&amp;C&amp;"Verdana,Regular"&amp;6Catering Manual - Form CM07 - Elizabeth Finn Homes
Issue 3.00 - Date 06/01/2025 - 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D66E-3B34-4030-8A2A-E72619FFB443}">
  <sheetPr>
    <tabColor rgb="FFFFC000"/>
    <pageSetUpPr fitToPage="1"/>
  </sheetPr>
  <dimension ref="A1:O158"/>
  <sheetViews>
    <sheetView showGridLines="0" tabSelected="1" zoomScaleNormal="100" workbookViewId="0">
      <selection activeCell="D7" sqref="D7"/>
    </sheetView>
  </sheetViews>
  <sheetFormatPr defaultColWidth="9.140625" defaultRowHeight="12"/>
  <cols>
    <col min="1" max="1" width="8" style="38" customWidth="1"/>
    <col min="2" max="2" width="28.7109375" style="38" customWidth="1"/>
    <col min="3" max="3" width="50.7109375" style="40" customWidth="1"/>
    <col min="4" max="4" width="11.7109375" style="38" customWidth="1"/>
    <col min="5" max="5" width="51.28515625" style="34" customWidth="1"/>
    <col min="6" max="6" width="9.140625" style="34"/>
    <col min="7" max="10" width="9.140625" style="35"/>
    <col min="11" max="15" width="9.140625" style="36"/>
    <col min="16" max="16384" width="9.140625" style="34"/>
  </cols>
  <sheetData>
    <row r="1" spans="1:15" s="28" customFormat="1" ht="27.75" customHeight="1">
      <c r="A1" s="11" t="s">
        <v>0</v>
      </c>
      <c r="B1" s="58"/>
      <c r="C1" s="58"/>
      <c r="D1" s="59"/>
      <c r="G1" s="29"/>
      <c r="H1" s="29"/>
      <c r="I1" s="29"/>
      <c r="J1" s="29"/>
      <c r="K1" s="30"/>
      <c r="L1" s="30"/>
      <c r="M1" s="30"/>
      <c r="N1" s="30"/>
      <c r="O1" s="30"/>
    </row>
    <row r="2" spans="1:15" s="13" customFormat="1" ht="20.25" customHeight="1">
      <c r="A2" s="12" t="s">
        <v>2</v>
      </c>
      <c r="B2" s="12"/>
      <c r="C2" s="149" t="str">
        <f>REPT(Overview!C3,1)</f>
        <v/>
      </c>
      <c r="D2" s="149"/>
      <c r="E2" s="61"/>
      <c r="G2" s="14"/>
      <c r="H2" s="14"/>
      <c r="I2" s="14"/>
      <c r="J2" s="14"/>
      <c r="K2" s="15"/>
      <c r="L2" s="15"/>
      <c r="M2" s="15"/>
      <c r="N2" s="15"/>
      <c r="O2" s="15"/>
    </row>
    <row r="3" spans="1:15" s="13" customFormat="1" ht="20.25" customHeight="1">
      <c r="A3" s="12" t="s">
        <v>3</v>
      </c>
      <c r="B3" s="12"/>
      <c r="C3" s="149" t="str">
        <f>REPT(Overview!C4,1)</f>
        <v/>
      </c>
      <c r="D3" s="149"/>
      <c r="E3" s="61"/>
      <c r="G3" s="14"/>
      <c r="H3" s="14"/>
      <c r="I3" s="14"/>
      <c r="J3" s="14"/>
      <c r="K3" s="15"/>
      <c r="L3" s="15"/>
      <c r="M3" s="15"/>
      <c r="N3" s="15"/>
      <c r="O3" s="15"/>
    </row>
    <row r="4" spans="1:15" s="13" customFormat="1" ht="20.25" customHeight="1">
      <c r="A4" s="12" t="s">
        <v>20</v>
      </c>
      <c r="B4" s="12"/>
      <c r="C4" s="62">
        <f>SUM(Overview!C5)</f>
        <v>0</v>
      </c>
      <c r="D4" s="63">
        <f>SUM(Overview!D5)</f>
        <v>0</v>
      </c>
      <c r="E4" s="61"/>
      <c r="G4" s="14"/>
      <c r="H4" s="14"/>
      <c r="I4" s="14"/>
      <c r="J4" s="14"/>
      <c r="K4" s="15"/>
      <c r="L4" s="15"/>
      <c r="M4" s="15"/>
      <c r="N4" s="15"/>
      <c r="O4" s="15"/>
    </row>
    <row r="5" spans="1:15" s="13" customFormat="1" ht="27.75" customHeight="1">
      <c r="A5" s="64">
        <v>4</v>
      </c>
      <c r="B5" s="64" t="s">
        <v>52</v>
      </c>
      <c r="C5" s="65" t="s">
        <v>22</v>
      </c>
      <c r="D5" s="66">
        <f>SUM(G6+I6)/16</f>
        <v>0</v>
      </c>
      <c r="G5" s="14"/>
      <c r="H5" s="14"/>
      <c r="I5" s="14"/>
      <c r="J5" s="14"/>
      <c r="K5" s="15"/>
      <c r="L5" s="15"/>
      <c r="M5" s="15"/>
      <c r="N5" s="15"/>
      <c r="O5" s="15"/>
    </row>
    <row r="6" spans="1:15" s="16" customFormat="1" ht="22.9">
      <c r="A6" s="31"/>
      <c r="B6" s="32" t="s">
        <v>23</v>
      </c>
      <c r="C6" s="33" t="s">
        <v>24</v>
      </c>
      <c r="D6" s="41" t="s">
        <v>25</v>
      </c>
      <c r="E6" s="31" t="s">
        <v>26</v>
      </c>
      <c r="G6" s="17">
        <f>SUM(G7:G22)</f>
        <v>0</v>
      </c>
      <c r="H6" s="17">
        <f>SUM(H7:H22)</f>
        <v>0</v>
      </c>
      <c r="I6" s="17">
        <f>SUM(I7:I22)</f>
        <v>0</v>
      </c>
      <c r="J6" s="17"/>
      <c r="K6" s="18"/>
      <c r="L6" s="18"/>
      <c r="M6" s="18"/>
      <c r="N6" s="18"/>
      <c r="O6" s="18"/>
    </row>
    <row r="7" spans="1:15" s="16" customFormat="1" ht="50.45">
      <c r="A7" s="67">
        <f>SUM(A5+0.01)</f>
        <v>4.01</v>
      </c>
      <c r="B7" s="68" t="s">
        <v>158</v>
      </c>
      <c r="C7" s="75" t="s">
        <v>159</v>
      </c>
      <c r="D7" s="70"/>
      <c r="E7" s="71"/>
      <c r="G7" s="14">
        <f>IF(D7="Y",1,0)</f>
        <v>0</v>
      </c>
      <c r="H7" s="14">
        <f>IF(D7="N",1,0)</f>
        <v>0</v>
      </c>
      <c r="I7" s="14">
        <f>IF(D7="NA",1,0)</f>
        <v>0</v>
      </c>
      <c r="J7" s="17"/>
      <c r="K7" s="18"/>
      <c r="L7" s="18"/>
      <c r="M7" s="18"/>
      <c r="N7" s="18"/>
      <c r="O7" s="18"/>
    </row>
    <row r="8" spans="1:15" s="16" customFormat="1" ht="25.15">
      <c r="A8" s="67">
        <f>SUM(A7+0.01)</f>
        <v>4.0199999999999996</v>
      </c>
      <c r="B8" s="68" t="s">
        <v>158</v>
      </c>
      <c r="C8" s="75" t="s">
        <v>160</v>
      </c>
      <c r="D8" s="70"/>
      <c r="E8" s="71"/>
      <c r="G8" s="14">
        <f t="shared" ref="G8:G22" si="0">IF(D8="Y",1,0)</f>
        <v>0</v>
      </c>
      <c r="H8" s="14">
        <f t="shared" ref="H8:H22" si="1">IF(D8="N",1,0)</f>
        <v>0</v>
      </c>
      <c r="I8" s="14">
        <f t="shared" ref="I8:I22" si="2">IF(D8="NA",1,0)</f>
        <v>0</v>
      </c>
      <c r="J8" s="17"/>
      <c r="K8" s="18"/>
      <c r="L8" s="18"/>
      <c r="M8" s="18"/>
      <c r="N8" s="18"/>
      <c r="O8" s="18"/>
    </row>
    <row r="9" spans="1:15" s="16" customFormat="1" ht="12.6">
      <c r="A9" s="67">
        <f t="shared" ref="A9:A22" si="3">SUM(A8+0.01)</f>
        <v>4.0299999999999994</v>
      </c>
      <c r="B9" s="68" t="s">
        <v>158</v>
      </c>
      <c r="C9" s="77" t="s">
        <v>161</v>
      </c>
      <c r="D9" s="70"/>
      <c r="E9" s="71"/>
      <c r="G9" s="14">
        <f t="shared" si="0"/>
        <v>0</v>
      </c>
      <c r="H9" s="14">
        <f t="shared" si="1"/>
        <v>0</v>
      </c>
      <c r="I9" s="14">
        <f t="shared" si="2"/>
        <v>0</v>
      </c>
      <c r="J9" s="17"/>
      <c r="K9" s="18"/>
      <c r="L9" s="18"/>
      <c r="M9" s="18"/>
      <c r="N9" s="18"/>
      <c r="O9" s="18"/>
    </row>
    <row r="10" spans="1:15" s="16" customFormat="1" ht="37.9">
      <c r="A10" s="67">
        <f t="shared" si="3"/>
        <v>4.0399999999999991</v>
      </c>
      <c r="B10" s="68" t="s">
        <v>158</v>
      </c>
      <c r="C10" s="75" t="s">
        <v>162</v>
      </c>
      <c r="D10" s="70"/>
      <c r="E10" s="71"/>
      <c r="G10" s="14">
        <f t="shared" si="0"/>
        <v>0</v>
      </c>
      <c r="H10" s="14">
        <f t="shared" si="1"/>
        <v>0</v>
      </c>
      <c r="I10" s="14">
        <f t="shared" si="2"/>
        <v>0</v>
      </c>
      <c r="J10" s="17"/>
      <c r="K10" s="18"/>
      <c r="L10" s="18"/>
      <c r="M10" s="18"/>
      <c r="N10" s="18"/>
      <c r="O10" s="18"/>
    </row>
    <row r="11" spans="1:15" s="16" customFormat="1" ht="25.15">
      <c r="A11" s="67">
        <f t="shared" si="3"/>
        <v>4.0499999999999989</v>
      </c>
      <c r="B11" s="68" t="s">
        <v>163</v>
      </c>
      <c r="C11" s="77" t="s">
        <v>164</v>
      </c>
      <c r="D11" s="70"/>
      <c r="E11" s="71"/>
      <c r="G11" s="14">
        <f t="shared" si="0"/>
        <v>0</v>
      </c>
      <c r="H11" s="14">
        <f t="shared" si="1"/>
        <v>0</v>
      </c>
      <c r="I11" s="14">
        <f t="shared" si="2"/>
        <v>0</v>
      </c>
      <c r="J11" s="17"/>
      <c r="K11" s="18"/>
      <c r="L11" s="18"/>
      <c r="M11" s="18"/>
      <c r="N11" s="18"/>
      <c r="O11" s="18"/>
    </row>
    <row r="12" spans="1:15" s="16" customFormat="1" ht="12.6">
      <c r="A12" s="67">
        <f t="shared" si="3"/>
        <v>4.0599999999999987</v>
      </c>
      <c r="B12" s="68" t="s">
        <v>163</v>
      </c>
      <c r="C12" s="78" t="s">
        <v>165</v>
      </c>
      <c r="D12" s="70"/>
      <c r="E12" s="71"/>
      <c r="G12" s="14">
        <f t="shared" si="0"/>
        <v>0</v>
      </c>
      <c r="H12" s="14">
        <f t="shared" si="1"/>
        <v>0</v>
      </c>
      <c r="I12" s="14">
        <f t="shared" si="2"/>
        <v>0</v>
      </c>
      <c r="J12" s="17"/>
      <c r="K12" s="18"/>
      <c r="L12" s="18"/>
      <c r="M12" s="18"/>
      <c r="N12" s="18"/>
      <c r="O12" s="18"/>
    </row>
    <row r="13" spans="1:15" s="16" customFormat="1" ht="25.15">
      <c r="A13" s="67">
        <f t="shared" si="3"/>
        <v>4.0699999999999985</v>
      </c>
      <c r="B13" s="68" t="s">
        <v>163</v>
      </c>
      <c r="C13" s="78" t="s">
        <v>166</v>
      </c>
      <c r="D13" s="70"/>
      <c r="E13" s="71"/>
      <c r="G13" s="14">
        <f t="shared" si="0"/>
        <v>0</v>
      </c>
      <c r="H13" s="14">
        <f t="shared" si="1"/>
        <v>0</v>
      </c>
      <c r="I13" s="14">
        <f t="shared" si="2"/>
        <v>0</v>
      </c>
      <c r="J13" s="17"/>
      <c r="K13" s="18"/>
      <c r="L13" s="18"/>
      <c r="M13" s="18"/>
      <c r="N13" s="18"/>
      <c r="O13" s="18"/>
    </row>
    <row r="14" spans="1:15" s="16" customFormat="1" ht="12.6">
      <c r="A14" s="67">
        <f t="shared" si="3"/>
        <v>4.0799999999999983</v>
      </c>
      <c r="B14" s="74" t="s">
        <v>167</v>
      </c>
      <c r="C14" s="78" t="s">
        <v>168</v>
      </c>
      <c r="D14" s="70"/>
      <c r="E14" s="71"/>
      <c r="G14" s="14">
        <f t="shared" si="0"/>
        <v>0</v>
      </c>
      <c r="H14" s="14">
        <f t="shared" si="1"/>
        <v>0</v>
      </c>
      <c r="I14" s="14">
        <f t="shared" si="2"/>
        <v>0</v>
      </c>
      <c r="J14" s="17"/>
      <c r="K14" s="18"/>
      <c r="L14" s="18"/>
      <c r="M14" s="18"/>
      <c r="N14" s="18"/>
      <c r="O14" s="18"/>
    </row>
    <row r="15" spans="1:15" s="16" customFormat="1" ht="12.6">
      <c r="A15" s="67">
        <f t="shared" si="3"/>
        <v>4.0899999999999981</v>
      </c>
      <c r="B15" s="74" t="s">
        <v>167</v>
      </c>
      <c r="C15" s="78" t="s">
        <v>169</v>
      </c>
      <c r="D15" s="70"/>
      <c r="E15" s="71"/>
      <c r="G15" s="14">
        <f t="shared" si="0"/>
        <v>0</v>
      </c>
      <c r="H15" s="14">
        <f t="shared" si="1"/>
        <v>0</v>
      </c>
      <c r="I15" s="14">
        <f t="shared" si="2"/>
        <v>0</v>
      </c>
      <c r="J15" s="17"/>
      <c r="K15" s="18"/>
      <c r="L15" s="18"/>
      <c r="M15" s="18"/>
      <c r="N15" s="18"/>
      <c r="O15" s="18"/>
    </row>
    <row r="16" spans="1:15" s="16" customFormat="1" ht="12.6">
      <c r="A16" s="67">
        <f t="shared" si="3"/>
        <v>4.0999999999999979</v>
      </c>
      <c r="B16" s="74" t="s">
        <v>167</v>
      </c>
      <c r="C16" s="78" t="s">
        <v>170</v>
      </c>
      <c r="D16" s="70"/>
      <c r="E16" s="71"/>
      <c r="G16" s="14">
        <f t="shared" si="0"/>
        <v>0</v>
      </c>
      <c r="H16" s="14">
        <f t="shared" si="1"/>
        <v>0</v>
      </c>
      <c r="I16" s="14">
        <f t="shared" si="2"/>
        <v>0</v>
      </c>
      <c r="J16" s="17"/>
      <c r="K16" s="18"/>
      <c r="L16" s="18"/>
      <c r="M16" s="18"/>
      <c r="N16" s="18"/>
      <c r="O16" s="18"/>
    </row>
    <row r="17" spans="1:15" s="16" customFormat="1" ht="25.15">
      <c r="A17" s="67">
        <f t="shared" si="3"/>
        <v>4.1099999999999977</v>
      </c>
      <c r="B17" s="74" t="s">
        <v>167</v>
      </c>
      <c r="C17" s="78" t="s">
        <v>171</v>
      </c>
      <c r="D17" s="70"/>
      <c r="E17" s="71"/>
      <c r="G17" s="14">
        <f t="shared" si="0"/>
        <v>0</v>
      </c>
      <c r="H17" s="14">
        <f t="shared" si="1"/>
        <v>0</v>
      </c>
      <c r="I17" s="14">
        <f t="shared" si="2"/>
        <v>0</v>
      </c>
      <c r="J17" s="17"/>
      <c r="K17" s="18"/>
      <c r="L17" s="18"/>
      <c r="M17" s="18"/>
      <c r="N17" s="18"/>
      <c r="O17" s="18"/>
    </row>
    <row r="18" spans="1:15" s="16" customFormat="1" ht="25.15">
      <c r="A18" s="67">
        <f t="shared" si="3"/>
        <v>4.1199999999999974</v>
      </c>
      <c r="B18" s="74" t="s">
        <v>167</v>
      </c>
      <c r="C18" s="75" t="s">
        <v>172</v>
      </c>
      <c r="D18" s="70"/>
      <c r="E18" s="71"/>
      <c r="G18" s="14">
        <f t="shared" si="0"/>
        <v>0</v>
      </c>
      <c r="H18" s="14">
        <f t="shared" si="1"/>
        <v>0</v>
      </c>
      <c r="I18" s="14">
        <f t="shared" si="2"/>
        <v>0</v>
      </c>
      <c r="J18" s="17"/>
      <c r="K18" s="18"/>
      <c r="L18" s="18"/>
      <c r="M18" s="18"/>
      <c r="N18" s="18"/>
      <c r="O18" s="18"/>
    </row>
    <row r="19" spans="1:15" s="16" customFormat="1" ht="37.9">
      <c r="A19" s="67">
        <f t="shared" si="3"/>
        <v>4.1299999999999972</v>
      </c>
      <c r="B19" s="74" t="s">
        <v>167</v>
      </c>
      <c r="C19" s="78" t="s">
        <v>173</v>
      </c>
      <c r="D19" s="70"/>
      <c r="E19" s="71"/>
      <c r="G19" s="14">
        <f t="shared" si="0"/>
        <v>0</v>
      </c>
      <c r="H19" s="14">
        <f t="shared" si="1"/>
        <v>0</v>
      </c>
      <c r="I19" s="14">
        <f t="shared" si="2"/>
        <v>0</v>
      </c>
      <c r="J19" s="17"/>
      <c r="K19" s="18"/>
      <c r="L19" s="18"/>
      <c r="M19" s="18"/>
      <c r="N19" s="18"/>
      <c r="O19" s="18"/>
    </row>
    <row r="20" spans="1:15" s="16" customFormat="1" ht="25.15">
      <c r="A20" s="67">
        <f t="shared" si="3"/>
        <v>4.139999999999997</v>
      </c>
      <c r="B20" s="74" t="s">
        <v>167</v>
      </c>
      <c r="C20" s="76" t="s">
        <v>174</v>
      </c>
      <c r="D20" s="70"/>
      <c r="E20" s="71"/>
      <c r="G20" s="14">
        <f t="shared" si="0"/>
        <v>0</v>
      </c>
      <c r="H20" s="14">
        <f t="shared" si="1"/>
        <v>0</v>
      </c>
      <c r="I20" s="14">
        <f t="shared" si="2"/>
        <v>0</v>
      </c>
      <c r="J20" s="17"/>
      <c r="K20" s="18"/>
      <c r="L20" s="18"/>
      <c r="M20" s="18"/>
      <c r="N20" s="18"/>
      <c r="O20" s="18"/>
    </row>
    <row r="21" spans="1:15" s="16" customFormat="1" ht="25.15">
      <c r="A21" s="67">
        <f t="shared" si="3"/>
        <v>4.1499999999999968</v>
      </c>
      <c r="B21" s="74" t="s">
        <v>167</v>
      </c>
      <c r="C21" s="75" t="s">
        <v>175</v>
      </c>
      <c r="D21" s="70"/>
      <c r="E21" s="71"/>
      <c r="G21" s="14">
        <f t="shared" si="0"/>
        <v>0</v>
      </c>
      <c r="H21" s="14">
        <f t="shared" si="1"/>
        <v>0</v>
      </c>
      <c r="I21" s="14">
        <f t="shared" si="2"/>
        <v>0</v>
      </c>
      <c r="J21" s="17"/>
      <c r="K21" s="18"/>
      <c r="L21" s="18"/>
      <c r="M21" s="18"/>
      <c r="N21" s="18"/>
      <c r="O21" s="18"/>
    </row>
    <row r="22" spans="1:15" s="16" customFormat="1" ht="25.15">
      <c r="A22" s="67">
        <f t="shared" si="3"/>
        <v>4.1599999999999966</v>
      </c>
      <c r="B22" s="74" t="s">
        <v>167</v>
      </c>
      <c r="C22" s="76" t="s">
        <v>176</v>
      </c>
      <c r="D22" s="70"/>
      <c r="E22" s="71"/>
      <c r="G22" s="14">
        <f t="shared" si="0"/>
        <v>0</v>
      </c>
      <c r="H22" s="14">
        <f t="shared" si="1"/>
        <v>0</v>
      </c>
      <c r="I22" s="14">
        <f t="shared" si="2"/>
        <v>0</v>
      </c>
      <c r="J22" s="17"/>
      <c r="K22" s="18"/>
      <c r="L22" s="18"/>
      <c r="M22" s="18"/>
      <c r="N22" s="18"/>
      <c r="O22" s="18"/>
    </row>
    <row r="23" spans="1:15" s="51" customFormat="1" ht="11.45">
      <c r="A23" s="55"/>
      <c r="B23" s="55"/>
      <c r="C23" s="54"/>
      <c r="D23" s="55"/>
      <c r="G23" s="52"/>
      <c r="H23" s="52"/>
      <c r="I23" s="52"/>
      <c r="J23" s="52"/>
      <c r="K23" s="53"/>
      <c r="L23" s="53"/>
      <c r="M23" s="53"/>
      <c r="N23" s="53"/>
      <c r="O23" s="53"/>
    </row>
    <row r="31" spans="1:15">
      <c r="C31" s="39"/>
    </row>
    <row r="38" spans="3:15" s="38" customFormat="1">
      <c r="C38" s="39"/>
      <c r="E38" s="34"/>
      <c r="F38" s="34"/>
      <c r="G38" s="35"/>
      <c r="H38" s="35"/>
      <c r="I38" s="35"/>
      <c r="J38" s="35"/>
      <c r="K38" s="36"/>
      <c r="L38" s="36"/>
      <c r="M38" s="36"/>
      <c r="N38" s="36"/>
      <c r="O38" s="36"/>
    </row>
    <row r="42" spans="3:15" s="38" customFormat="1">
      <c r="C42" s="39"/>
      <c r="E42" s="34"/>
      <c r="F42" s="34"/>
      <c r="G42" s="35"/>
      <c r="H42" s="35"/>
      <c r="I42" s="35"/>
      <c r="J42" s="35"/>
      <c r="K42" s="36"/>
      <c r="L42" s="36"/>
      <c r="M42" s="36"/>
      <c r="N42" s="36"/>
      <c r="O42" s="36"/>
    </row>
    <row r="43" spans="3:15" s="38" customFormat="1">
      <c r="C43" s="39"/>
      <c r="E43" s="34"/>
      <c r="F43" s="34"/>
      <c r="G43" s="35"/>
      <c r="H43" s="35"/>
      <c r="I43" s="35"/>
      <c r="J43" s="35"/>
      <c r="K43" s="36"/>
      <c r="L43" s="36"/>
      <c r="M43" s="36"/>
      <c r="N43" s="36"/>
      <c r="O43" s="36"/>
    </row>
    <row r="48" spans="3:15" s="38" customFormat="1">
      <c r="C48" s="39"/>
      <c r="E48" s="34"/>
      <c r="F48" s="34"/>
      <c r="G48" s="35"/>
      <c r="H48" s="35"/>
      <c r="I48" s="35"/>
      <c r="J48" s="35"/>
      <c r="K48" s="36"/>
      <c r="L48" s="36"/>
      <c r="M48" s="36"/>
      <c r="N48" s="36"/>
      <c r="O48" s="36"/>
    </row>
    <row r="59" spans="3:15" s="38" customFormat="1">
      <c r="C59" s="39"/>
      <c r="E59" s="34"/>
      <c r="F59" s="34"/>
      <c r="G59" s="35"/>
      <c r="H59" s="35"/>
      <c r="I59" s="35"/>
      <c r="J59" s="35"/>
      <c r="K59" s="36"/>
      <c r="L59" s="36"/>
      <c r="M59" s="36"/>
      <c r="N59" s="36"/>
      <c r="O59" s="36"/>
    </row>
    <row r="74" spans="3:15" s="38" customFormat="1">
      <c r="C74" s="39"/>
      <c r="E74" s="34"/>
      <c r="F74" s="34"/>
      <c r="G74" s="35"/>
      <c r="H74" s="35"/>
      <c r="I74" s="35"/>
      <c r="J74" s="35"/>
      <c r="K74" s="36"/>
      <c r="L74" s="36"/>
      <c r="M74" s="36"/>
      <c r="N74" s="36"/>
      <c r="O74" s="36"/>
    </row>
    <row r="75" spans="3:15" s="38" customFormat="1">
      <c r="C75" s="39"/>
      <c r="E75" s="34"/>
      <c r="F75" s="34"/>
      <c r="G75" s="35"/>
      <c r="H75" s="35"/>
      <c r="I75" s="35"/>
      <c r="J75" s="35"/>
      <c r="K75" s="36"/>
      <c r="L75" s="36"/>
      <c r="M75" s="36"/>
      <c r="N75" s="36"/>
      <c r="O75" s="36"/>
    </row>
    <row r="76" spans="3:15" s="38" customFormat="1">
      <c r="C76" s="39"/>
      <c r="E76" s="34"/>
      <c r="F76" s="34"/>
      <c r="G76" s="35"/>
      <c r="H76" s="35"/>
      <c r="I76" s="35"/>
      <c r="J76" s="35"/>
      <c r="K76" s="36"/>
      <c r="L76" s="36"/>
      <c r="M76" s="36"/>
      <c r="N76" s="36"/>
      <c r="O76" s="36"/>
    </row>
    <row r="85" spans="3:15" s="38" customFormat="1">
      <c r="C85" s="39"/>
      <c r="E85" s="34"/>
      <c r="F85" s="34"/>
      <c r="G85" s="35"/>
      <c r="H85" s="35"/>
      <c r="I85" s="35"/>
      <c r="J85" s="35"/>
      <c r="K85" s="36"/>
      <c r="L85" s="36"/>
      <c r="M85" s="36"/>
      <c r="N85" s="36"/>
      <c r="O85" s="36"/>
    </row>
    <row r="92" spans="3:15" s="38" customFormat="1">
      <c r="C92" s="39"/>
      <c r="E92" s="34"/>
      <c r="F92" s="34"/>
      <c r="G92" s="35"/>
      <c r="H92" s="35"/>
      <c r="I92" s="35"/>
      <c r="J92" s="35"/>
      <c r="K92" s="36"/>
      <c r="L92" s="36"/>
      <c r="M92" s="36"/>
      <c r="N92" s="36"/>
      <c r="O92" s="36"/>
    </row>
    <row r="105" spans="3:15" s="38" customFormat="1">
      <c r="C105" s="39"/>
      <c r="E105" s="34"/>
      <c r="F105" s="34"/>
      <c r="G105" s="35"/>
      <c r="H105" s="35"/>
      <c r="I105" s="35"/>
      <c r="J105" s="35"/>
      <c r="K105" s="36"/>
      <c r="L105" s="36"/>
      <c r="M105" s="36"/>
      <c r="N105" s="36"/>
      <c r="O105" s="36"/>
    </row>
    <row r="113" spans="3:15" s="38" customFormat="1">
      <c r="C113" s="39"/>
      <c r="E113" s="34"/>
      <c r="F113" s="34"/>
      <c r="G113" s="35"/>
      <c r="H113" s="35"/>
      <c r="I113" s="35"/>
      <c r="J113" s="35"/>
      <c r="K113" s="36"/>
      <c r="L113" s="36"/>
      <c r="M113" s="36"/>
      <c r="N113" s="36"/>
      <c r="O113" s="36"/>
    </row>
    <row r="121" spans="3:15" s="38" customFormat="1">
      <c r="C121" s="39"/>
      <c r="E121" s="34"/>
      <c r="F121" s="34"/>
      <c r="G121" s="35"/>
      <c r="H121" s="35"/>
      <c r="I121" s="35"/>
      <c r="J121" s="35"/>
      <c r="K121" s="36"/>
      <c r="L121" s="36"/>
      <c r="M121" s="36"/>
      <c r="N121" s="36"/>
      <c r="O121" s="36"/>
    </row>
    <row r="137" spans="3:15" s="38" customFormat="1">
      <c r="C137" s="39"/>
      <c r="E137" s="34"/>
      <c r="F137" s="34"/>
      <c r="G137" s="35"/>
      <c r="H137" s="35"/>
      <c r="I137" s="35"/>
      <c r="J137" s="35"/>
      <c r="K137" s="36"/>
      <c r="L137" s="36"/>
      <c r="M137" s="36"/>
      <c r="N137" s="36"/>
      <c r="O137" s="36"/>
    </row>
    <row r="148" spans="3:5">
      <c r="C148" s="39"/>
      <c r="E148" s="60"/>
    </row>
    <row r="158" spans="3:5">
      <c r="C158" s="39"/>
    </row>
  </sheetData>
  <sheetProtection algorithmName="SHA-512" hashValue="IKy2YDlYtO5C/kID/Ot8xYBtSDWFGVYZBpQn+GAD6uJ9aGxKJhqlaqfasTBU+twD2uDiIRFx7xzqn95JP8Ewhg==" saltValue="Vfn4iKF/viF5OGtp8hXOqA==" spinCount="100000" sheet="1" selectLockedCells="1"/>
  <mergeCells count="2">
    <mergeCell ref="C2:D2"/>
    <mergeCell ref="C3:D3"/>
  </mergeCells>
  <conditionalFormatting sqref="D7:D22">
    <cfRule type="cellIs" dxfId="5" priority="1" operator="equal">
      <formula>"NA"</formula>
    </cfRule>
    <cfRule type="cellIs" dxfId="4" priority="2" operator="equal">
      <formula>"n"</formula>
    </cfRule>
    <cfRule type="cellIs" dxfId="3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scale="95" fitToHeight="0" orientation="landscape" r:id="rId1"/>
  <headerFooter>
    <oddFooter>&amp;C&amp;"Verdana,Regular"&amp;6Catering Manual - Form CM07 - Elizabeth Finn Homes
Issue 3.00 - Date 06/01/2025 - 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I157"/>
  <sheetViews>
    <sheetView showGridLines="0" zoomScaleNormal="100" workbookViewId="0">
      <selection activeCell="B18" sqref="B18"/>
    </sheetView>
  </sheetViews>
  <sheetFormatPr defaultColWidth="9.140625" defaultRowHeight="12.6"/>
  <cols>
    <col min="1" max="1" width="8" style="19" customWidth="1"/>
    <col min="2" max="2" width="25.7109375" style="19" customWidth="1"/>
    <col min="3" max="3" width="50.7109375" style="20" customWidth="1"/>
    <col min="4" max="5" width="11.7109375" style="19" customWidth="1"/>
    <col min="6" max="6" width="13.7109375" style="16" customWidth="1"/>
    <col min="7" max="7" width="15.7109375" style="16" customWidth="1"/>
    <col min="8" max="16384" width="9.140625" style="16"/>
  </cols>
  <sheetData>
    <row r="1" spans="1:9" s="13" customFormat="1" ht="27.75" customHeight="1">
      <c r="A1" s="11" t="s">
        <v>0</v>
      </c>
      <c r="B1" s="12"/>
      <c r="C1" s="12"/>
      <c r="D1" s="22"/>
      <c r="E1" s="22"/>
    </row>
    <row r="2" spans="1:9" s="13" customFormat="1" ht="20.25" customHeight="1">
      <c r="A2" s="12" t="s">
        <v>2</v>
      </c>
      <c r="B2" s="12"/>
      <c r="C2" s="149" t="str">
        <f>REPT(Overview!C3,1)</f>
        <v/>
      </c>
      <c r="D2" s="149"/>
      <c r="E2" s="124"/>
      <c r="F2" s="42"/>
      <c r="G2" s="42"/>
    </row>
    <row r="3" spans="1:9" s="13" customFormat="1" ht="20.25" customHeight="1">
      <c r="A3" s="12" t="s">
        <v>3</v>
      </c>
      <c r="B3" s="12"/>
      <c r="C3" s="149" t="str">
        <f>REPT(Overview!C4,1)</f>
        <v/>
      </c>
      <c r="D3" s="149"/>
      <c r="E3" s="124"/>
      <c r="F3" s="42"/>
      <c r="G3" s="42"/>
    </row>
    <row r="4" spans="1:9" s="13" customFormat="1" ht="20.25" customHeight="1">
      <c r="A4" s="12" t="s">
        <v>20</v>
      </c>
      <c r="B4" s="12"/>
      <c r="C4" s="62">
        <f>SUM(Overview!C5)</f>
        <v>0</v>
      </c>
      <c r="D4" s="63">
        <f>SUM(Overview!D5)</f>
        <v>0</v>
      </c>
      <c r="E4" s="124"/>
      <c r="F4" s="42"/>
      <c r="G4" s="42"/>
    </row>
    <row r="5" spans="1:9" s="13" customFormat="1" ht="27.75" customHeight="1" thickBot="1">
      <c r="A5" s="64" t="s">
        <v>177</v>
      </c>
      <c r="B5" s="64"/>
      <c r="C5" s="65"/>
      <c r="D5" s="102"/>
      <c r="E5" s="22"/>
      <c r="F5" s="43"/>
      <c r="G5" s="43"/>
    </row>
    <row r="6" spans="1:9" ht="23.45" thickBot="1">
      <c r="A6" s="44" t="s">
        <v>24</v>
      </c>
      <c r="B6" s="45" t="s">
        <v>23</v>
      </c>
      <c r="C6" s="46" t="s">
        <v>178</v>
      </c>
      <c r="D6" s="45" t="s">
        <v>179</v>
      </c>
      <c r="E6" s="45" t="s">
        <v>180</v>
      </c>
      <c r="F6" s="47" t="s">
        <v>181</v>
      </c>
      <c r="G6" s="48" t="s">
        <v>182</v>
      </c>
      <c r="H6" s="17">
        <f>SUM(H7:H25)</f>
        <v>0</v>
      </c>
      <c r="I6" s="17">
        <f>SUM(I7:I25)</f>
        <v>0</v>
      </c>
    </row>
    <row r="7" spans="1:9">
      <c r="A7" s="104"/>
      <c r="B7" s="105"/>
      <c r="C7" s="106"/>
      <c r="D7" s="107"/>
      <c r="E7" s="108"/>
      <c r="F7" s="109"/>
      <c r="G7" s="110"/>
      <c r="H7" s="14">
        <f>IF(D7="N",1,0)</f>
        <v>0</v>
      </c>
      <c r="I7" s="14">
        <f>IF(D7="NA",1,0)</f>
        <v>0</v>
      </c>
    </row>
    <row r="8" spans="1:9">
      <c r="A8" s="111"/>
      <c r="B8" s="112"/>
      <c r="C8" s="113"/>
      <c r="D8" s="114"/>
      <c r="E8" s="114"/>
      <c r="F8" s="71"/>
      <c r="G8" s="115"/>
      <c r="H8" s="14">
        <f t="shared" ref="H8:H25" si="0">IF(D8="N",1,0)</f>
        <v>0</v>
      </c>
      <c r="I8" s="14">
        <f t="shared" ref="I8:I25" si="1">IF(D8="NA",1,0)</f>
        <v>0</v>
      </c>
    </row>
    <row r="9" spans="1:9">
      <c r="A9" s="111"/>
      <c r="B9" s="116"/>
      <c r="C9" s="116"/>
      <c r="D9" s="114"/>
      <c r="E9" s="114"/>
      <c r="F9" s="71"/>
      <c r="G9" s="115"/>
      <c r="H9" s="14">
        <f t="shared" si="0"/>
        <v>0</v>
      </c>
      <c r="I9" s="14">
        <f t="shared" si="1"/>
        <v>0</v>
      </c>
    </row>
    <row r="10" spans="1:9">
      <c r="A10" s="111"/>
      <c r="B10" s="116"/>
      <c r="C10" s="116"/>
      <c r="D10" s="114"/>
      <c r="E10" s="114"/>
      <c r="F10" s="71"/>
      <c r="G10" s="115"/>
      <c r="H10" s="14">
        <f t="shared" si="0"/>
        <v>0</v>
      </c>
      <c r="I10" s="14">
        <f t="shared" si="1"/>
        <v>0</v>
      </c>
    </row>
    <row r="11" spans="1:9">
      <c r="A11" s="111"/>
      <c r="B11" s="112"/>
      <c r="C11" s="113"/>
      <c r="D11" s="114"/>
      <c r="E11" s="114"/>
      <c r="F11" s="71"/>
      <c r="G11" s="115"/>
      <c r="H11" s="14">
        <f t="shared" si="0"/>
        <v>0</v>
      </c>
      <c r="I11" s="14">
        <f t="shared" si="1"/>
        <v>0</v>
      </c>
    </row>
    <row r="12" spans="1:9">
      <c r="A12" s="111"/>
      <c r="B12" s="112"/>
      <c r="C12" s="117"/>
      <c r="D12" s="114"/>
      <c r="E12" s="114"/>
      <c r="F12" s="71"/>
      <c r="G12" s="115"/>
      <c r="H12" s="14">
        <f t="shared" si="0"/>
        <v>0</v>
      </c>
      <c r="I12" s="14">
        <f t="shared" si="1"/>
        <v>0</v>
      </c>
    </row>
    <row r="13" spans="1:9">
      <c r="A13" s="111"/>
      <c r="B13" s="112"/>
      <c r="C13" s="116"/>
      <c r="D13" s="114"/>
      <c r="E13" s="114"/>
      <c r="F13" s="71"/>
      <c r="G13" s="115"/>
      <c r="H13" s="14">
        <f t="shared" si="0"/>
        <v>0</v>
      </c>
      <c r="I13" s="14">
        <f t="shared" si="1"/>
        <v>0</v>
      </c>
    </row>
    <row r="14" spans="1:9">
      <c r="A14" s="111"/>
      <c r="B14" s="112"/>
      <c r="C14" s="116"/>
      <c r="D14" s="114"/>
      <c r="E14" s="114"/>
      <c r="F14" s="71"/>
      <c r="G14" s="115"/>
      <c r="H14" s="14">
        <f t="shared" si="0"/>
        <v>0</v>
      </c>
      <c r="I14" s="14">
        <f t="shared" si="1"/>
        <v>0</v>
      </c>
    </row>
    <row r="15" spans="1:9">
      <c r="A15" s="111"/>
      <c r="B15" s="112"/>
      <c r="C15" s="117"/>
      <c r="D15" s="114"/>
      <c r="E15" s="114"/>
      <c r="F15" s="71"/>
      <c r="G15" s="115"/>
      <c r="H15" s="14">
        <f t="shared" si="0"/>
        <v>0</v>
      </c>
      <c r="I15" s="14">
        <f t="shared" si="1"/>
        <v>0</v>
      </c>
    </row>
    <row r="16" spans="1:9">
      <c r="A16" s="111"/>
      <c r="B16" s="112"/>
      <c r="C16" s="116"/>
      <c r="D16" s="114"/>
      <c r="E16" s="114"/>
      <c r="F16" s="71"/>
      <c r="G16" s="115"/>
      <c r="H16" s="14">
        <f t="shared" si="0"/>
        <v>0</v>
      </c>
      <c r="I16" s="14">
        <f t="shared" si="1"/>
        <v>0</v>
      </c>
    </row>
    <row r="17" spans="1:9">
      <c r="A17" s="111"/>
      <c r="B17" s="112"/>
      <c r="C17" s="116"/>
      <c r="D17" s="114"/>
      <c r="E17" s="114"/>
      <c r="F17" s="71"/>
      <c r="G17" s="115"/>
      <c r="H17" s="14">
        <f t="shared" si="0"/>
        <v>0</v>
      </c>
      <c r="I17" s="14">
        <f t="shared" si="1"/>
        <v>0</v>
      </c>
    </row>
    <row r="18" spans="1:9">
      <c r="A18" s="111"/>
      <c r="B18" s="112"/>
      <c r="C18" s="116"/>
      <c r="D18" s="114"/>
      <c r="E18" s="114"/>
      <c r="F18" s="71"/>
      <c r="G18" s="115"/>
      <c r="H18" s="14">
        <f t="shared" si="0"/>
        <v>0</v>
      </c>
      <c r="I18" s="14">
        <f t="shared" si="1"/>
        <v>0</v>
      </c>
    </row>
    <row r="19" spans="1:9">
      <c r="A19" s="111"/>
      <c r="B19" s="112"/>
      <c r="C19" s="116"/>
      <c r="D19" s="114"/>
      <c r="E19" s="114"/>
      <c r="F19" s="71"/>
      <c r="G19" s="115"/>
      <c r="H19" s="14">
        <f t="shared" si="0"/>
        <v>0</v>
      </c>
      <c r="I19" s="14">
        <f t="shared" si="1"/>
        <v>0</v>
      </c>
    </row>
    <row r="20" spans="1:9">
      <c r="A20" s="111"/>
      <c r="B20" s="112"/>
      <c r="C20" s="116"/>
      <c r="D20" s="114"/>
      <c r="E20" s="114"/>
      <c r="F20" s="71"/>
      <c r="G20" s="115"/>
      <c r="H20" s="14">
        <f t="shared" si="0"/>
        <v>0</v>
      </c>
      <c r="I20" s="14">
        <f t="shared" si="1"/>
        <v>0</v>
      </c>
    </row>
    <row r="21" spans="1:9">
      <c r="A21" s="111"/>
      <c r="B21" s="112"/>
      <c r="C21" s="116"/>
      <c r="D21" s="114"/>
      <c r="E21" s="114"/>
      <c r="F21" s="71"/>
      <c r="G21" s="115"/>
      <c r="H21" s="14">
        <f t="shared" si="0"/>
        <v>0</v>
      </c>
      <c r="I21" s="14">
        <f t="shared" si="1"/>
        <v>0</v>
      </c>
    </row>
    <row r="22" spans="1:9">
      <c r="A22" s="111"/>
      <c r="B22" s="112"/>
      <c r="C22" s="116"/>
      <c r="D22" s="114"/>
      <c r="E22" s="114"/>
      <c r="F22" s="71"/>
      <c r="G22" s="115"/>
      <c r="H22" s="14">
        <f t="shared" si="0"/>
        <v>0</v>
      </c>
      <c r="I22" s="14">
        <f t="shared" si="1"/>
        <v>0</v>
      </c>
    </row>
    <row r="23" spans="1:9">
      <c r="A23" s="111"/>
      <c r="B23" s="112"/>
      <c r="C23" s="116"/>
      <c r="D23" s="114"/>
      <c r="E23" s="114"/>
      <c r="F23" s="71"/>
      <c r="G23" s="115"/>
      <c r="H23" s="14">
        <f t="shared" si="0"/>
        <v>0</v>
      </c>
      <c r="I23" s="14">
        <f t="shared" si="1"/>
        <v>0</v>
      </c>
    </row>
    <row r="24" spans="1:9">
      <c r="A24" s="111"/>
      <c r="B24" s="112"/>
      <c r="C24" s="116"/>
      <c r="D24" s="114"/>
      <c r="E24" s="114"/>
      <c r="F24" s="71"/>
      <c r="G24" s="115"/>
      <c r="H24" s="14">
        <f t="shared" si="0"/>
        <v>0</v>
      </c>
      <c r="I24" s="14">
        <f t="shared" si="1"/>
        <v>0</v>
      </c>
    </row>
    <row r="25" spans="1:9" ht="13.15" thickBot="1">
      <c r="A25" s="118"/>
      <c r="B25" s="119"/>
      <c r="C25" s="120"/>
      <c r="D25" s="121"/>
      <c r="E25" s="121"/>
      <c r="F25" s="122"/>
      <c r="G25" s="123"/>
      <c r="H25" s="14">
        <f t="shared" si="0"/>
        <v>0</v>
      </c>
      <c r="I25" s="14">
        <f t="shared" si="1"/>
        <v>0</v>
      </c>
    </row>
    <row r="30" spans="1:9">
      <c r="C30" s="25"/>
    </row>
    <row r="37" spans="3:3">
      <c r="C37" s="25"/>
    </row>
    <row r="41" spans="3:3">
      <c r="C41" s="25"/>
    </row>
    <row r="42" spans="3:3">
      <c r="C42" s="25"/>
    </row>
    <row r="47" spans="3:3">
      <c r="C47" s="25"/>
    </row>
    <row r="58" spans="3:3">
      <c r="C58" s="25"/>
    </row>
    <row r="73" spans="3:3">
      <c r="C73" s="25"/>
    </row>
    <row r="74" spans="3:3">
      <c r="C74" s="25"/>
    </row>
    <row r="75" spans="3:3">
      <c r="C75" s="25"/>
    </row>
    <row r="84" spans="3:3">
      <c r="C84" s="25"/>
    </row>
    <row r="91" spans="3:3">
      <c r="C91" s="25"/>
    </row>
    <row r="104" spans="3:3">
      <c r="C104" s="25"/>
    </row>
    <row r="112" spans="3:3">
      <c r="C112" s="25"/>
    </row>
    <row r="120" spans="3:3">
      <c r="C120" s="25"/>
    </row>
    <row r="136" spans="3:3">
      <c r="C136" s="25"/>
    </row>
    <row r="147" spans="3:7">
      <c r="C147" s="25"/>
      <c r="E147" s="27"/>
      <c r="F147" s="26"/>
      <c r="G147" s="26"/>
    </row>
    <row r="157" spans="3:7">
      <c r="C157" s="25"/>
    </row>
  </sheetData>
  <sheetProtection algorithmName="SHA-512" hashValue="vP1+9fPmXJCUTl0IkG3HaXNAB9oSfxUGfIwRxh3+k6Iw7+wruLd+cWcMwhJqzNfEgzp96Brm74bmSNbi0iixmg==" saltValue="/Xto4TVa0eaYlkN7QZIVcA==" spinCount="100000" sheet="1" selectLockedCells="1"/>
  <mergeCells count="2">
    <mergeCell ref="C2:D2"/>
    <mergeCell ref="C3:D3"/>
  </mergeCells>
  <conditionalFormatting sqref="D7:D25">
    <cfRule type="cellIs" dxfId="2" priority="1" operator="equal">
      <formula>"NA"</formula>
    </cfRule>
    <cfRule type="cellIs" dxfId="1" priority="2" operator="equal">
      <formula>"n"</formula>
    </cfRule>
    <cfRule type="cellIs" dxfId="0" priority="3" operator="equal">
      <formula>"y"</formula>
    </cfRule>
  </conditionalFormatting>
  <pageMargins left="0.19685039370078741" right="0.19685039370078741" top="0.74803149606299213" bottom="0.74803149606299213" header="0.31496062992125984" footer="0.31496062992125984"/>
  <pageSetup paperSize="9" fitToHeight="0" orientation="landscape" r:id="rId1"/>
  <headerFooter>
    <oddFooter>&amp;C&amp;"Verdana,Regular"&amp;6Catering Manual - Form CM07 - Elizabeth Finn Homes
Issue 3.00 - Date 06/01/2025 -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33503E4B2864DB76551A1256C307F" ma:contentTypeVersion="19" ma:contentTypeDescription="Create a new document." ma:contentTypeScope="" ma:versionID="7b89a35e0c766a82a360e1ae93f5c703">
  <xsd:schema xmlns:xsd="http://www.w3.org/2001/XMLSchema" xmlns:xs="http://www.w3.org/2001/XMLSchema" xmlns:p="http://schemas.microsoft.com/office/2006/metadata/properties" xmlns:ns2="ea848412-7fe7-40b8-9271-af3e8128b5bb" xmlns:ns3="88de470f-fe71-4394-8e47-0b61827a749f" targetNamespace="http://schemas.microsoft.com/office/2006/metadata/properties" ma:root="true" ma:fieldsID="71820fb4ef208e796d00d5cb5768b3dc" ns2:_="" ns3:_="">
    <xsd:import namespace="ea848412-7fe7-40b8-9271-af3e8128b5bb"/>
    <xsd:import namespace="88de470f-fe71-4394-8e47-0b61827a74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BillingMetadata" minOccurs="0"/>
                <xsd:element ref="ns3:Lastreview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8412-7fe7-40b8-9271-af3e8128b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eb7a023-93cb-4966-a38c-0a0a46fcfb01}" ma:internalName="TaxCatchAll" ma:showField="CatchAllData" ma:web="ea848412-7fe7-40b8-9271-af3e8128b5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e470f-fe71-4394-8e47-0b61827a7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9105be-48ac-4a44-a380-b608143ed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streviewdate" ma:index="24" nillable="true" ma:displayName="Last review date" ma:format="DateOnly" ma:internalName="Lastreview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848412-7fe7-40b8-9271-af3e8128b5bb" xsi:nil="true"/>
    <lcf76f155ced4ddcb4097134ff3c332f xmlns="88de470f-fe71-4394-8e47-0b61827a749f">
      <Terms xmlns="http://schemas.microsoft.com/office/infopath/2007/PartnerControls"/>
    </lcf76f155ced4ddcb4097134ff3c332f>
    <SharedWithUsers xmlns="ea848412-7fe7-40b8-9271-af3e8128b5bb">
      <UserInfo>
        <DisplayName/>
        <AccountId xsi:nil="true"/>
        <AccountType/>
      </UserInfo>
    </SharedWithUsers>
    <Lastreviewdate xmlns="88de470f-fe71-4394-8e47-0b61827a749f" xsi:nil="true"/>
  </documentManagement>
</p:properties>
</file>

<file path=customXml/itemProps1.xml><?xml version="1.0" encoding="utf-8"?>
<ds:datastoreItem xmlns:ds="http://schemas.openxmlformats.org/officeDocument/2006/customXml" ds:itemID="{02A20E5C-B51D-43E5-99F1-8DA99A1EBC57}"/>
</file>

<file path=customXml/itemProps2.xml><?xml version="1.0" encoding="utf-8"?>
<ds:datastoreItem xmlns:ds="http://schemas.openxmlformats.org/officeDocument/2006/customXml" ds:itemID="{E8BF610F-631C-47BB-B3EA-12BCB2FD5B5D}"/>
</file>

<file path=customXml/itemProps3.xml><?xml version="1.0" encoding="utf-8"?>
<ds:datastoreItem xmlns:ds="http://schemas.openxmlformats.org/officeDocument/2006/customXml" ds:itemID="{C2B40F20-548C-44BC-938B-069B9E19C7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Rowlands</dc:creator>
  <cp:keywords/>
  <dc:description/>
  <cp:lastModifiedBy/>
  <cp:revision/>
  <dcterms:created xsi:type="dcterms:W3CDTF">2011-07-07T07:51:59Z</dcterms:created>
  <dcterms:modified xsi:type="dcterms:W3CDTF">2026-02-04T14:32:51Z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0x01010089133503E4B2864DB76551A1256C307F</vt:lpwstr>
  </property>
  <property fmtid="{D5CDD505-2E9C-101B-9397-08002B2CF9AE}" pid="3" name="Order">
    <vt:r8>618000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