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1"/>
  <workbookPr/>
  <mc:AlternateContent xmlns:mc="http://schemas.openxmlformats.org/markup-compatibility/2006">
    <mc:Choice Requires="x15">
      <x15ac:absPath xmlns:x15ac="http://schemas.microsoft.com/office/spreadsheetml/2010/11/ac" url="https://elizabethfinnorguk-my.sharepoint.com/personal/zoe_holland_elizabethfinn_co_uk/Documents/Desktop/BSA Audits/"/>
    </mc:Choice>
  </mc:AlternateContent>
  <xr:revisionPtr revIDLastSave="0" documentId="8_{4D85058B-106B-4379-B8D5-C1E337A568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verview" sheetId="22" r:id="rId1"/>
    <sheet name="Residents &amp; Income" sheetId="14" r:id="rId2"/>
    <sheet name="Cash Accounts" sheetId="17" r:id="rId3"/>
    <sheet name="Other" sheetId="23" r:id="rId4"/>
    <sheet name="Action Plan" sheetId="25" r:id="rId5"/>
  </sheets>
  <definedNames>
    <definedName name="_xlnm.Print_Area" localSheetId="4">'Action Plan'!$A$1:$G$25</definedName>
    <definedName name="_xlnm.Print_Area" localSheetId="2">'Cash Accounts'!$A$1:$E$33</definedName>
    <definedName name="_xlnm.Print_Area" localSheetId="3">Other!$A$1:$E$35</definedName>
    <definedName name="_xlnm.Print_Area" localSheetId="0">Overview!$A$1:$G$21</definedName>
    <definedName name="_xlnm.Print_Area" localSheetId="1">'Residents &amp; Income'!$A$1:$E$36</definedName>
    <definedName name="_xlnm.Print_Titles" localSheetId="4">'Action Plan'!$1:$6</definedName>
    <definedName name="_xlnm.Print_Titles" localSheetId="2">'Cash Accounts'!$1:$6</definedName>
    <definedName name="_xlnm.Print_Titles" localSheetId="3">Other!$1:$6</definedName>
    <definedName name="_xlnm.Print_Titles" localSheetId="1">'Residents &amp; Income'!$1:$6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4" l="1"/>
  <c r="F19" i="23"/>
  <c r="F18" i="23"/>
  <c r="G30" i="14"/>
  <c r="G29" i="14"/>
  <c r="G24" i="14"/>
  <c r="D5" i="23" l="1"/>
  <c r="F35" i="17"/>
  <c r="F34" i="17"/>
  <c r="D5" i="14"/>
  <c r="D5" i="17"/>
  <c r="G27" i="14" l="1"/>
  <c r="G28" i="14"/>
  <c r="G31" i="14"/>
  <c r="G32" i="14"/>
  <c r="G33" i="14"/>
  <c r="G34" i="14"/>
  <c r="G35" i="14"/>
  <c r="G36" i="14"/>
  <c r="G26" i="14"/>
  <c r="G23" i="14"/>
  <c r="G22" i="14"/>
  <c r="D4" i="25" l="1"/>
  <c r="D4" i="23"/>
  <c r="D4" i="17"/>
  <c r="D4" i="14"/>
  <c r="F9" i="17" l="1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9" i="23"/>
  <c r="F10" i="23"/>
  <c r="F11" i="23"/>
  <c r="F12" i="23"/>
  <c r="F13" i="23"/>
  <c r="F14" i="23"/>
  <c r="F15" i="23"/>
  <c r="F16" i="23"/>
  <c r="F17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5" i="23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I25" i="25" l="1"/>
  <c r="H25" i="25"/>
  <c r="I24" i="25"/>
  <c r="H24" i="25"/>
  <c r="I23" i="25"/>
  <c r="H23" i="25"/>
  <c r="I22" i="25"/>
  <c r="H22" i="25"/>
  <c r="I21" i="25"/>
  <c r="H21" i="25"/>
  <c r="I20" i="25"/>
  <c r="H20" i="25"/>
  <c r="I19" i="25"/>
  <c r="H19" i="25"/>
  <c r="I18" i="25"/>
  <c r="H18" i="25"/>
  <c r="I17" i="25"/>
  <c r="H17" i="25"/>
  <c r="I16" i="25"/>
  <c r="H16" i="25"/>
  <c r="I15" i="25"/>
  <c r="H15" i="25"/>
  <c r="I14" i="25"/>
  <c r="H14" i="25"/>
  <c r="I13" i="25"/>
  <c r="H13" i="25"/>
  <c r="I12" i="25"/>
  <c r="H12" i="25"/>
  <c r="I11" i="25"/>
  <c r="H11" i="25"/>
  <c r="I10" i="25"/>
  <c r="H10" i="25"/>
  <c r="I9" i="25"/>
  <c r="H9" i="25"/>
  <c r="I8" i="25"/>
  <c r="H8" i="25"/>
  <c r="I7" i="25"/>
  <c r="H7" i="25"/>
  <c r="C4" i="25"/>
  <c r="C3" i="25"/>
  <c r="C2" i="25"/>
  <c r="A7" i="23"/>
  <c r="F7" i="23"/>
  <c r="F6" i="23" s="1"/>
  <c r="C4" i="23"/>
  <c r="C3" i="23"/>
  <c r="C2" i="23"/>
  <c r="C4" i="17"/>
  <c r="C3" i="17"/>
  <c r="C2" i="17"/>
  <c r="F8" i="17"/>
  <c r="F7" i="17"/>
  <c r="F6" i="17" s="1"/>
  <c r="A7" i="17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G7" i="14"/>
  <c r="G6" i="14" s="1"/>
  <c r="A29" i="17" l="1"/>
  <c r="A30" i="17" s="1"/>
  <c r="A31" i="17" s="1"/>
  <c r="A32" i="17" s="1"/>
  <c r="A33" i="17" s="1"/>
  <c r="D10" i="22"/>
  <c r="I6" i="25"/>
  <c r="H6" i="25"/>
  <c r="A7" i="14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D9" i="22" l="1"/>
  <c r="D8" i="22"/>
  <c r="D12" i="22" l="1"/>
  <c r="I9" i="22"/>
  <c r="H11" i="22"/>
  <c r="H9" i="22"/>
  <c r="I10" i="22"/>
  <c r="G7" i="22"/>
  <c r="H10" i="22"/>
  <c r="H8" i="22"/>
  <c r="I8" i="22"/>
  <c r="I11" i="22"/>
  <c r="H7" i="22" l="1"/>
  <c r="I7" i="22"/>
</calcChain>
</file>

<file path=xl/sharedStrings.xml><?xml version="1.0" encoding="utf-8"?>
<sst xmlns="http://schemas.openxmlformats.org/spreadsheetml/2006/main" count="216" uniqueCount="128">
  <si>
    <t xml:space="preserve"> Finance Audit Form </t>
  </si>
  <si>
    <t>This audit must be completed twice a year. 
Once completed this audit must be filed on the shared drive under Home&gt;audit&gt;facilities&gt;yearcompleted</t>
  </si>
  <si>
    <t>HOME</t>
  </si>
  <si>
    <t>Home</t>
  </si>
  <si>
    <t>COMPLETED BY</t>
  </si>
  <si>
    <t>DATE &amp; TIME OF REVIEW</t>
  </si>
  <si>
    <t>KPI Area</t>
  </si>
  <si>
    <t>Residents &amp; Income</t>
  </si>
  <si>
    <t>Red</t>
  </si>
  <si>
    <t>80% or less - Fail</t>
  </si>
  <si>
    <t xml:space="preserve">Cash Accounts </t>
  </si>
  <si>
    <t>Amber</t>
  </si>
  <si>
    <t>81% - 90% - Pass</t>
  </si>
  <si>
    <t>Other</t>
  </si>
  <si>
    <t>Green</t>
  </si>
  <si>
    <t>91% - 95% - Good</t>
  </si>
  <si>
    <t>Blue</t>
  </si>
  <si>
    <t>96% plus - Excellent</t>
  </si>
  <si>
    <t>TOTAL</t>
  </si>
  <si>
    <t>Summary of Audit Findings</t>
  </si>
  <si>
    <t xml:space="preserve"> Finance Audit Form</t>
  </si>
  <si>
    <t>Rashwood Care Home</t>
  </si>
  <si>
    <t>Zoe Holland</t>
  </si>
  <si>
    <t>30th September 2025</t>
  </si>
  <si>
    <t xml:space="preserve"> </t>
  </si>
  <si>
    <t>Section Score</t>
  </si>
  <si>
    <t>Area</t>
  </si>
  <si>
    <t>Enter
Y / N / NA</t>
  </si>
  <si>
    <t>Comments</t>
  </si>
  <si>
    <t>Fees</t>
  </si>
  <si>
    <t>Are all residents paying fees that are in line with budget? Check Rooms Export on CareHQ</t>
  </si>
  <si>
    <t>Y</t>
  </si>
  <si>
    <t xml:space="preserve">Are all Social Services funded residents receiving a topup? </t>
  </si>
  <si>
    <t xml:space="preserve">N </t>
  </si>
  <si>
    <t xml:space="preserve">Are CHC funded residents paying agreed fees? </t>
  </si>
  <si>
    <t>NA</t>
  </si>
  <si>
    <t xml:space="preserve">Are all permanent residents paying by direct debit?  If not provide an explanation as to why. </t>
  </si>
  <si>
    <t>N</t>
  </si>
  <si>
    <t>CareHQ</t>
  </si>
  <si>
    <t xml:space="preserve">Check 5 residents - is the correct contract/s set up? </t>
  </si>
  <si>
    <t>Check 5 residents - are the correct key contacts set up?</t>
  </si>
  <si>
    <t xml:space="preserve">Check 5 residents - is billing enabled and an email address in place for those who wish to have their invoice emailed? </t>
  </si>
  <si>
    <t xml:space="preserve">Check 5 residents that pay by direct debit - are the direct debits set up on the system? </t>
  </si>
  <si>
    <t>Check the last 3 admissions - Are all relevant documents uploaded to CareHQ?</t>
  </si>
  <si>
    <t xml:space="preserve">Check the last 3 discharges - are the reasons for discharge correct? </t>
  </si>
  <si>
    <t xml:space="preserve">Check the actions for the home - are there less than 5 over due actions and can the BSA explain and discuss what is being done with the these. </t>
  </si>
  <si>
    <t xml:space="preserve">Review all open actions for the home -  can the BSA disscuss and expain what is being done with these. </t>
  </si>
  <si>
    <t>Residents Files</t>
  </si>
  <si>
    <t>Checking 5 residents documents on CareHQ - are the correct contracts in place?</t>
  </si>
  <si>
    <t>Checking 5 residents documents on CareHQ - are both pages of the contracts signed</t>
  </si>
  <si>
    <t xml:space="preserve">Checking 5 residents documents on CareHQ - have the correct letter/s been sent informing the resident/relative of changes to funding/fees when changes occur. </t>
  </si>
  <si>
    <t>Checking 5 residents documents on CareHQ - if permanent is there a Proof of Funds form on file?</t>
  </si>
  <si>
    <t>Checking 5 residents documents on CareHQ - is there a copy of the latest Fee Increase letter?</t>
  </si>
  <si>
    <t>Check any resident with Turn2us funding has a agreement on file (email or letter)</t>
  </si>
  <si>
    <t>Check any resident with LA funding has a agreement on file.</t>
  </si>
  <si>
    <t>FNC</t>
  </si>
  <si>
    <t>Are all nursing residents receiving FNC or has it been applied for?</t>
  </si>
  <si>
    <t>Age Debt</t>
  </si>
  <si>
    <t>Is the BSA completing the bi-monthly Age debt report and returnrning to ZH and KT?</t>
  </si>
  <si>
    <t>Is the BSA able to discuss the Age Debt in the home and show how this is being progressed/actioned?</t>
  </si>
  <si>
    <t>Aged Debt</t>
  </si>
  <si>
    <t>Is the GM aware of any aged debt over £15k and how is it being managed?</t>
  </si>
  <si>
    <t>Check last 3 discharges. Have the accounts been finalised?</t>
  </si>
  <si>
    <t>Reporting</t>
  </si>
  <si>
    <t>Check the billing discrepancies - can the BSA explain any discrepancies and discuss why these are present</t>
  </si>
  <si>
    <t>Is the BSA completing the Room report weekly and is this being signed off by the GM?</t>
  </si>
  <si>
    <t>Billing</t>
  </si>
  <si>
    <t xml:space="preserve">Is all invoicing up to date - if not can this be explained? </t>
  </si>
  <si>
    <t xml:space="preserve">Are all resdients/relatives with an email address recieiving their invoice electronically? </t>
  </si>
  <si>
    <t xml:space="preserve">Is the BSA able to produce a statement of an account for a resident? </t>
  </si>
  <si>
    <t xml:space="preserve">Select 3 residents - can the BSA discuss their account and the activity of the account? </t>
  </si>
  <si>
    <t xml:space="preserve">  </t>
  </si>
  <si>
    <t>Cash Accounts</t>
  </si>
  <si>
    <t>Petty Cash</t>
  </si>
  <si>
    <t>Is Petty cash reconciled monthly and being sent to Purchase Ledger?</t>
  </si>
  <si>
    <t>Does petty cash balance?</t>
  </si>
  <si>
    <t>Are receipts held for all transactions?</t>
  </si>
  <si>
    <t>Do all transactions have two signatures?</t>
  </si>
  <si>
    <t>Is the correct coding being used when reconciling the petty cash?</t>
  </si>
  <si>
    <t>Amenity/Residents Fund</t>
  </si>
  <si>
    <t>Is the Amenity Fund reconciled monthly?</t>
  </si>
  <si>
    <t>Does the Amenity Fund balance?</t>
  </si>
  <si>
    <t>Do transaction have two signatures?</t>
  </si>
  <si>
    <t>Other accounts</t>
  </si>
  <si>
    <t>Does the home have any other cash funds/accounts?</t>
  </si>
  <si>
    <t>Do the accounts balance?</t>
  </si>
  <si>
    <t>Does the home hold any local bank acounts</t>
  </si>
  <si>
    <t>Are these reconciled monthly?</t>
  </si>
  <si>
    <t>Do they balance?</t>
  </si>
  <si>
    <t>Residents Personal Money</t>
  </si>
  <si>
    <t>Select 5 Personal money accounts - does the expected balance equal the actual balance?</t>
  </si>
  <si>
    <t xml:space="preserve">Select 5 personal money accounts. Is there evidence. Can the admin evidence 5 debit transactions from the accounts, e.g. beautician, hardresser etc. </t>
  </si>
  <si>
    <t>Is the Residents Bank Account reconciled regularly?</t>
  </si>
  <si>
    <t>Does the resdients bank account balance?</t>
  </si>
  <si>
    <t>Check the last 5 deposits in to the residents bank account - is it evidenced that the deposits were creditied back in to the relevant resdient personal money account?</t>
  </si>
  <si>
    <t xml:space="preserve">Is the ‘resident’s personal account’ service that we offer responsive? Are we meeting the residents’ expectations and requirements? </t>
  </si>
  <si>
    <t>Safe</t>
  </si>
  <si>
    <t xml:space="preserve">Are all cash accounts kept in locked containers in the safe? </t>
  </si>
  <si>
    <t>Are any valuable kept in the safe recorded and signed for?</t>
  </si>
  <si>
    <t>Is the safe secure and kept locked when not in use?</t>
  </si>
  <si>
    <t>Are there no other unallocated cash amount in the safe?</t>
  </si>
  <si>
    <t xml:space="preserve">Are there two key holders during the week at a minimum to ensure residents have access to their money? </t>
  </si>
  <si>
    <t>Sona</t>
  </si>
  <si>
    <t>Are all pay queries being monitored and cleared on a regular basis?</t>
  </si>
  <si>
    <t>Is each Head of Department responsible in the home for managing their own departments rosters and pay queries.</t>
  </si>
  <si>
    <t>Is there adequate roster for staffing - minimum of 4 weeks in advance?</t>
  </si>
  <si>
    <t>Are any agency shifts being input on to rosters correctly?</t>
  </si>
  <si>
    <t>Is sickness being managed correctly on the rosters?</t>
  </si>
  <si>
    <t>Is annual leave being managed correctly on the rosters?</t>
  </si>
  <si>
    <t xml:space="preserve">Check the last 5 HRIS forms sent to HR - are the employee details correct? </t>
  </si>
  <si>
    <t xml:space="preserve">Check the last 5 leavers - have they been made inactive on Sona? </t>
  </si>
  <si>
    <t xml:space="preserve">Check the previous months anomalies sheet - are all entries correct? </t>
  </si>
  <si>
    <t xml:space="preserve">Are all bank staff current and worked a shift in the past 6 months? </t>
  </si>
  <si>
    <t>Are we processing leavers annual leave correctly?</t>
  </si>
  <si>
    <t>Is the agency reconciliation sheet being completed monthly? Provide evidence</t>
  </si>
  <si>
    <t>Are all missing shifts or invoices being chased monthly?</t>
  </si>
  <si>
    <t>Xledger</t>
  </si>
  <si>
    <t>Is the credit card being reconciled monthly?</t>
  </si>
  <si>
    <t>Are receipts held for all credit card transactions?</t>
  </si>
  <si>
    <t>Are invoices being managed/cleared regularly?</t>
  </si>
  <si>
    <t>Are any issues with invoices being fed back to Purchase Ledger?</t>
  </si>
  <si>
    <t>Action Plan</t>
  </si>
  <si>
    <t>KPI</t>
  </si>
  <si>
    <t>Action Required</t>
  </si>
  <si>
    <t>By Whom</t>
  </si>
  <si>
    <t>By When</t>
  </si>
  <si>
    <t>Completed by Whom</t>
  </si>
  <si>
    <t>Completed When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</si>
</sst>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36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Verdana"/>
      <family val="2"/>
    </font>
    <font>
      <sz val="11"/>
      <color theme="0"/>
      <name val="Calibri"/>
      <family val="2"/>
      <scheme val="minor"/>
    </font>
    <font>
      <sz val="10"/>
      <color theme="0"/>
      <name val="Verdana"/>
      <family val="2"/>
    </font>
    <font>
      <b/>
      <sz val="18"/>
      <color theme="1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0"/>
      <name val="Verdana"/>
      <family val="2"/>
    </font>
    <font>
      <sz val="9"/>
      <color theme="0"/>
      <name val="Arial"/>
      <family val="2"/>
    </font>
    <font>
      <b/>
      <sz val="9"/>
      <color theme="1"/>
      <name val="Calibri"/>
      <family val="2"/>
      <scheme val="minor"/>
    </font>
    <font>
      <u/>
      <sz val="9"/>
      <color theme="1"/>
      <name val="Verdana"/>
      <family val="2"/>
    </font>
    <font>
      <sz val="9"/>
      <color theme="0"/>
      <name val="Verdana"/>
      <family val="2"/>
    </font>
    <font>
      <sz val="9"/>
      <color rgb="FFFF0000"/>
      <name val="Verdana"/>
      <family val="2"/>
    </font>
    <font>
      <b/>
      <sz val="9"/>
      <color rgb="FFFF0000"/>
      <name val="Verdana"/>
      <family val="2"/>
    </font>
    <font>
      <b/>
      <sz val="9"/>
      <color rgb="FFFFC000"/>
      <name val="Verdana"/>
      <family val="2"/>
    </font>
    <font>
      <b/>
      <sz val="9"/>
      <color theme="8" tint="-0.499984740745262"/>
      <name val="Verdana"/>
      <family val="2"/>
    </font>
    <font>
      <b/>
      <sz val="9"/>
      <color rgb="FF002060"/>
      <name val="Verdana"/>
      <family val="2"/>
    </font>
    <font>
      <u/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color rgb="FF000000"/>
      <name val="Verdana"/>
      <family val="2"/>
    </font>
    <font>
      <sz val="10"/>
      <name val="Verdana"/>
      <family val="2"/>
    </font>
    <font>
      <b/>
      <sz val="10"/>
      <color rgb="FF000000"/>
      <name val="Verdana"/>
      <family val="2"/>
    </font>
    <font>
      <sz val="10"/>
      <color rgb="FF002060"/>
      <name val="Verdana"/>
      <family val="2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35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5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6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/>
    <xf numFmtId="0" fontId="10" fillId="0" borderId="0" xfId="0" applyFont="1"/>
    <xf numFmtId="0" fontId="13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4" borderId="26" xfId="0" applyFont="1" applyFill="1" applyBorder="1" applyAlignment="1">
      <alignment horizontal="center" vertical="center"/>
    </xf>
    <xf numFmtId="0" fontId="19" fillId="4" borderId="26" xfId="0" applyFont="1" applyFill="1" applyBorder="1" applyAlignment="1">
      <alignment horizontal="left" vertical="center"/>
    </xf>
    <xf numFmtId="0" fontId="19" fillId="4" borderId="26" xfId="0" applyFont="1" applyFill="1" applyBorder="1" applyAlignment="1">
      <alignment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20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9" fillId="4" borderId="26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vertical="center" wrapText="1"/>
    </xf>
    <xf numFmtId="0" fontId="19" fillId="4" borderId="28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4" fillId="0" borderId="0" xfId="0" applyFont="1"/>
    <xf numFmtId="0" fontId="23" fillId="0" borderId="0" xfId="0" applyFont="1"/>
    <xf numFmtId="0" fontId="24" fillId="0" borderId="0" xfId="0" applyFont="1"/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15" fillId="0" borderId="0" xfId="0" applyFont="1"/>
    <xf numFmtId="0" fontId="21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1" fillId="0" borderId="0" xfId="0" applyFont="1"/>
    <xf numFmtId="0" fontId="29" fillId="0" borderId="0" xfId="0" applyFont="1" applyAlignment="1">
      <alignment vertical="center"/>
    </xf>
    <xf numFmtId="164" fontId="12" fillId="0" borderId="9" xfId="0" applyNumberFormat="1" applyFont="1" applyBorder="1" applyAlignment="1">
      <alignment horizontal="left" vertical="center"/>
    </xf>
    <xf numFmtId="20" fontId="12" fillId="0" borderId="9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9" fontId="12" fillId="0" borderId="0" xfId="2" applyFont="1" applyFill="1" applyAlignment="1" applyProtection="1">
      <alignment horizontal="left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1" fillId="0" borderId="1" xfId="0" applyFont="1" applyBorder="1" applyAlignment="1">
      <alignment horizontal="justify" vertical="center" wrapText="1"/>
    </xf>
    <xf numFmtId="2" fontId="8" fillId="0" borderId="1" xfId="0" applyNumberFormat="1" applyFont="1" applyBorder="1" applyAlignment="1">
      <alignment vertical="center"/>
    </xf>
    <xf numFmtId="0" fontId="32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2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164" fontId="12" fillId="0" borderId="9" xfId="0" applyNumberFormat="1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30" fillId="4" borderId="4" xfId="0" applyFont="1" applyFill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12" fillId="0" borderId="6" xfId="0" applyNumberFormat="1" applyFont="1" applyBorder="1" applyAlignment="1">
      <alignment horizontal="center" vertical="center"/>
    </xf>
    <xf numFmtId="9" fontId="12" fillId="0" borderId="7" xfId="0" applyNumberFormat="1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2" fontId="30" fillId="4" borderId="20" xfId="0" applyNumberFormat="1" applyFont="1" applyFill="1" applyBorder="1" applyAlignment="1">
      <alignment horizontal="center" vertical="center"/>
    </xf>
    <xf numFmtId="9" fontId="12" fillId="2" borderId="23" xfId="2" applyFont="1" applyFill="1" applyBorder="1" applyAlignment="1" applyProtection="1">
      <alignment horizontal="center"/>
    </xf>
    <xf numFmtId="9" fontId="34" fillId="0" borderId="0" xfId="0" applyNumberFormat="1" applyFont="1"/>
    <xf numFmtId="0" fontId="34" fillId="0" borderId="0" xfId="0" applyFont="1" applyAlignment="1">
      <alignment vertical="center"/>
    </xf>
    <xf numFmtId="0" fontId="32" fillId="0" borderId="0" xfId="0" applyFont="1"/>
    <xf numFmtId="2" fontId="8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9" fontId="8" fillId="0" borderId="0" xfId="2" applyFont="1" applyBorder="1" applyAlignment="1" applyProtection="1">
      <alignment horizontal="center"/>
    </xf>
    <xf numFmtId="0" fontId="12" fillId="0" borderId="0" xfId="0" applyFont="1" applyAlignment="1">
      <alignment horizontal="left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9" fontId="28" fillId="0" borderId="20" xfId="0" applyNumberFormat="1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9" fontId="12" fillId="0" borderId="0" xfId="2" applyFont="1" applyFill="1" applyAlignment="1" applyProtection="1">
      <alignment horizontal="center" vertical="center"/>
    </xf>
    <xf numFmtId="2" fontId="8" fillId="0" borderId="4" xfId="0" applyNumberFormat="1" applyFont="1" applyBorder="1" applyAlignment="1" applyProtection="1">
      <alignment horizontal="center" vertical="center" wrapText="1"/>
      <protection locked="0"/>
    </xf>
    <xf numFmtId="2" fontId="8" fillId="0" borderId="24" xfId="0" applyNumberFormat="1" applyFont="1" applyBorder="1" applyAlignment="1" applyProtection="1">
      <alignment horizontal="left" vertical="center"/>
      <protection locked="0"/>
    </xf>
    <xf numFmtId="2" fontId="8" fillId="0" borderId="24" xfId="0" applyNumberFormat="1" applyFont="1" applyBorder="1" applyAlignment="1" applyProtection="1">
      <alignment horizontal="left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16" fontId="8" fillId="0" borderId="24" xfId="0" applyNumberFormat="1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left" vertical="center" wrapText="1"/>
      <protection locked="0"/>
    </xf>
    <xf numFmtId="16" fontId="8" fillId="0" borderId="5" xfId="0" applyNumberFormat="1" applyFont="1" applyBorder="1" applyAlignment="1" applyProtection="1">
      <alignment horizontal="left" vertical="center" wrapText="1"/>
      <protection locked="0"/>
    </xf>
    <xf numFmtId="2" fontId="8" fillId="0" borderId="6" xfId="0" applyNumberFormat="1" applyFont="1" applyBorder="1" applyAlignment="1" applyProtection="1">
      <alignment horizontal="center" vertical="center" wrapText="1"/>
      <protection locked="0"/>
    </xf>
    <xf numFmtId="2" fontId="8" fillId="0" borderId="1" xfId="0" applyNumberFormat="1" applyFont="1" applyBorder="1" applyAlignment="1" applyProtection="1">
      <alignment horizontal="left" vertical="center"/>
      <protection locked="0"/>
    </xf>
    <xf numFmtId="2" fontId="8" fillId="0" borderId="1" xfId="0" applyNumberFormat="1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31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2" fontId="8" fillId="0" borderId="20" xfId="0" applyNumberFormat="1" applyFont="1" applyBorder="1" applyAlignment="1" applyProtection="1">
      <alignment horizontal="center" vertical="center" wrapText="1"/>
      <protection locked="0"/>
    </xf>
    <xf numFmtId="2" fontId="8" fillId="0" borderId="25" xfId="0" applyNumberFormat="1" applyFont="1" applyBorder="1" applyAlignment="1" applyProtection="1">
      <alignment horizontal="left" vertical="center"/>
      <protection locked="0"/>
    </xf>
    <xf numFmtId="0" fontId="31" fillId="0" borderId="25" xfId="0" applyFont="1" applyBorder="1" applyAlignment="1" applyProtection="1">
      <alignment horizontal="left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left" vertical="center" wrapText="1"/>
      <protection locked="0"/>
    </xf>
    <xf numFmtId="0" fontId="8" fillId="0" borderId="23" xfId="0" applyFont="1" applyBorder="1" applyAlignment="1" applyProtection="1">
      <alignment horizontal="left" vertical="center" wrapText="1"/>
      <protection locked="0"/>
    </xf>
    <xf numFmtId="0" fontId="29" fillId="0" borderId="0" xfId="0" applyFont="1" applyAlignment="1">
      <alignment horizontal="center" vertical="center"/>
    </xf>
    <xf numFmtId="0" fontId="12" fillId="3" borderId="12" xfId="0" applyFont="1" applyFill="1" applyBorder="1" applyAlignment="1">
      <alignment horizontal="center"/>
    </xf>
    <xf numFmtId="0" fontId="12" fillId="3" borderId="12" xfId="0" applyFont="1" applyFill="1" applyBorder="1" applyAlignment="1">
      <alignment wrapText="1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35" fillId="0" borderId="0" xfId="0" applyFont="1"/>
    <xf numFmtId="0" fontId="35" fillId="0" borderId="0" xfId="0" applyFont="1" applyAlignment="1">
      <alignment wrapText="1"/>
    </xf>
    <xf numFmtId="0" fontId="15" fillId="0" borderId="0" xfId="0" applyFont="1" applyAlignment="1">
      <alignment horizontal="left" vertical="center" wrapText="1"/>
    </xf>
    <xf numFmtId="0" fontId="30" fillId="4" borderId="21" xfId="0" applyFont="1" applyFill="1" applyBorder="1" applyAlignment="1">
      <alignment horizontal="left" vertical="center" wrapText="1"/>
    </xf>
    <xf numFmtId="0" fontId="30" fillId="4" borderId="22" xfId="0" applyFont="1" applyFill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14" xfId="0" applyFont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left" vertical="top" wrapText="1"/>
      <protection locked="0"/>
    </xf>
    <xf numFmtId="0" fontId="8" fillId="0" borderId="16" xfId="0" applyFont="1" applyBorder="1" applyAlignment="1" applyProtection="1">
      <alignment horizontal="left" vertical="top" wrapText="1"/>
      <protection locked="0"/>
    </xf>
    <xf numFmtId="0" fontId="8" fillId="0" borderId="17" xfId="0" applyFont="1" applyBorder="1" applyAlignment="1" applyProtection="1">
      <alignment horizontal="left" vertical="top" wrapText="1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30" fillId="4" borderId="18" xfId="0" applyFont="1" applyFill="1" applyBorder="1" applyAlignment="1">
      <alignment horizontal="center" vertical="center"/>
    </xf>
    <xf numFmtId="0" fontId="30" fillId="4" borderId="19" xfId="0" applyFont="1" applyFill="1" applyBorder="1" applyAlignment="1">
      <alignment horizontal="center" vertical="center"/>
    </xf>
    <xf numFmtId="2" fontId="12" fillId="0" borderId="3" xfId="0" applyNumberFormat="1" applyFont="1" applyBorder="1" applyAlignment="1">
      <alignment horizontal="left" vertical="center"/>
    </xf>
    <xf numFmtId="2" fontId="12" fillId="0" borderId="10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Per cent" xfId="2" builtinId="5"/>
  </cellStyles>
  <dxfs count="1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rgb="FFFF0000"/>
      </font>
    </dxf>
    <dxf>
      <font>
        <color theme="4" tint="-0.499984740745262"/>
      </font>
      <fill>
        <patternFill patternType="none">
          <bgColor auto="1"/>
        </patternFill>
      </fill>
    </dxf>
    <dxf>
      <font>
        <color theme="8" tint="-0.499984740745262"/>
      </font>
      <fill>
        <patternFill patternType="none">
          <bgColor auto="1"/>
        </patternFill>
      </fill>
    </dxf>
    <dxf>
      <font>
        <color rgb="FFFFC000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0F23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502920</xdr:colOff>
      <xdr:row>0</xdr:row>
      <xdr:rowOff>190500</xdr:rowOff>
    </xdr:from>
    <xdr:to>
      <xdr:col>7</xdr:col>
      <xdr:colOff>1910</xdr:colOff>
      <xdr:row>2</xdr:row>
      <xdr:rowOff>162420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33367A6-749F-464C-B98C-7AC24053A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0" y="190500"/>
          <a:ext cx="1674500" cy="61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1827069</xdr:colOff>
      <xdr:row>0</xdr:row>
      <xdr:rowOff>215316</xdr:rowOff>
    </xdr:from>
    <xdr:to>
      <xdr:col>4</xdr:col>
      <xdr:colOff>3415844</xdr:colOff>
      <xdr:row>2</xdr:row>
      <xdr:rowOff>225336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6489" y="215316"/>
          <a:ext cx="1674500" cy="61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1828800</xdr:colOff>
      <xdr:row>0</xdr:row>
      <xdr:rowOff>182880</xdr:rowOff>
    </xdr:from>
    <xdr:to>
      <xdr:col>4</xdr:col>
      <xdr:colOff>3417575</xdr:colOff>
      <xdr:row>2</xdr:row>
      <xdr:rowOff>192900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E863C7-625B-4AE9-904F-8B4D0FEBA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8220" y="182880"/>
          <a:ext cx="1674500" cy="61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1821180</xdr:colOff>
      <xdr:row>0</xdr:row>
      <xdr:rowOff>152400</xdr:rowOff>
    </xdr:from>
    <xdr:to>
      <xdr:col>5</xdr:col>
      <xdr:colOff>5</xdr:colOff>
      <xdr:row>2</xdr:row>
      <xdr:rowOff>162420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AA53A7-B455-440C-A72B-15C62ACE6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152400"/>
          <a:ext cx="1674500" cy="612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327660</xdr:colOff>
      <xdr:row>0</xdr:row>
      <xdr:rowOff>167640</xdr:rowOff>
    </xdr:from>
    <xdr:to>
      <xdr:col>7</xdr:col>
      <xdr:colOff>5</xdr:colOff>
      <xdr:row>2</xdr:row>
      <xdr:rowOff>177660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4F00D0-4F3B-4051-9448-1B377F1F0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6680" y="167640"/>
          <a:ext cx="1674500" cy="61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Flow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62"/>
  <sheetViews>
    <sheetView showGridLines="0" tabSelected="1" zoomScaleNormal="100" workbookViewId="0">
      <selection activeCell="A16" sqref="A16:G21"/>
    </sheetView>
  </sheetViews>
  <sheetFormatPr defaultColWidth="9.140625" defaultRowHeight="12.6"/>
  <cols>
    <col min="1" max="1" width="8" style="19" customWidth="1"/>
    <col min="2" max="2" width="29.28515625" style="19" customWidth="1"/>
    <col min="3" max="3" width="40.42578125" style="20" customWidth="1"/>
    <col min="4" max="4" width="11.7109375" style="19" customWidth="1"/>
    <col min="5" max="5" width="12.140625" style="16" customWidth="1"/>
    <col min="6" max="6" width="10.85546875" style="16" customWidth="1"/>
    <col min="7" max="7" width="21.42578125" style="16" customWidth="1"/>
    <col min="8" max="16384" width="9.140625" style="16"/>
  </cols>
  <sheetData>
    <row r="1" spans="1:9" s="13" customFormat="1" ht="27.75" customHeight="1">
      <c r="A1" s="11" t="s">
        <v>0</v>
      </c>
      <c r="B1" s="12"/>
      <c r="C1" s="12"/>
    </row>
    <row r="2" spans="1:9" s="13" customFormat="1" ht="22.9" customHeight="1">
      <c r="A2" s="134" t="s">
        <v>1</v>
      </c>
      <c r="B2" s="134"/>
      <c r="C2" s="134"/>
      <c r="D2" s="134"/>
      <c r="E2" s="134"/>
    </row>
    <row r="3" spans="1:9" s="43" customFormat="1" ht="20.25" customHeight="1">
      <c r="A3" s="12" t="s">
        <v>2</v>
      </c>
      <c r="B3" s="12"/>
      <c r="C3" s="148" t="s">
        <v>3</v>
      </c>
      <c r="D3" s="148"/>
      <c r="E3" s="61"/>
      <c r="F3" s="13"/>
      <c r="G3" s="13"/>
    </row>
    <row r="4" spans="1:9" s="43" customFormat="1" ht="20.25" customHeight="1">
      <c r="A4" s="12" t="s">
        <v>4</v>
      </c>
      <c r="B4" s="12"/>
      <c r="C4" s="149"/>
      <c r="D4" s="149"/>
      <c r="E4" s="61"/>
      <c r="F4" s="13"/>
      <c r="G4" s="13"/>
    </row>
    <row r="5" spans="1:9" s="43" customFormat="1" ht="20.25" customHeight="1">
      <c r="A5" s="12" t="s">
        <v>5</v>
      </c>
      <c r="B5" s="12"/>
      <c r="C5" s="81"/>
      <c r="D5" s="82"/>
      <c r="E5" s="61"/>
      <c r="F5" s="13"/>
      <c r="G5" s="13"/>
    </row>
    <row r="6" spans="1:9" s="43" customFormat="1" ht="13.5" customHeight="1" thickBot="1">
      <c r="A6" s="64"/>
      <c r="B6" s="64"/>
      <c r="C6" s="65"/>
      <c r="D6" s="66"/>
      <c r="E6" s="13"/>
      <c r="F6" s="13"/>
      <c r="G6" s="13"/>
    </row>
    <row r="7" spans="1:9" s="51" customFormat="1" ht="17.25" customHeight="1" thickBot="1">
      <c r="A7" s="83"/>
      <c r="B7" s="150" t="s">
        <v>6</v>
      </c>
      <c r="C7" s="151"/>
      <c r="D7" s="84"/>
      <c r="E7" s="85"/>
      <c r="F7" s="16"/>
      <c r="G7" s="17">
        <f>SUM(G8:G11)</f>
        <v>0</v>
      </c>
      <c r="H7" s="52">
        <f>SUM(H8:H11)</f>
        <v>0</v>
      </c>
      <c r="I7" s="52">
        <f>SUM(I8:I11)</f>
        <v>0</v>
      </c>
    </row>
    <row r="8" spans="1:9" s="51" customFormat="1" ht="17.25" customHeight="1">
      <c r="A8" s="86">
        <v>1</v>
      </c>
      <c r="B8" s="152" t="s">
        <v>7</v>
      </c>
      <c r="C8" s="153"/>
      <c r="D8" s="87">
        <f>SUM('Residents &amp; Income'!D5)</f>
        <v>0.5</v>
      </c>
      <c r="E8" s="88"/>
      <c r="F8" s="98" t="s">
        <v>8</v>
      </c>
      <c r="G8" s="99" t="s">
        <v>9</v>
      </c>
      <c r="H8" s="49">
        <f>IF(D8="N",1,0)</f>
        <v>0</v>
      </c>
      <c r="I8" s="49">
        <f>IF(D8="NA",1,0)</f>
        <v>0</v>
      </c>
    </row>
    <row r="9" spans="1:9" s="51" customFormat="1" ht="17.25" customHeight="1">
      <c r="A9" s="86">
        <v>2</v>
      </c>
      <c r="B9" s="152" t="s">
        <v>10</v>
      </c>
      <c r="C9" s="153"/>
      <c r="D9" s="87">
        <f>SUM('Cash Accounts'!D5)</f>
        <v>0</v>
      </c>
      <c r="E9" s="88"/>
      <c r="F9" s="100" t="s">
        <v>11</v>
      </c>
      <c r="G9" s="101" t="s">
        <v>12</v>
      </c>
      <c r="H9" s="49">
        <f t="shared" ref="H9:H11" si="0">IF(D9="N",1,0)</f>
        <v>0</v>
      </c>
      <c r="I9" s="49">
        <f t="shared" ref="I9:I11" si="1">IF(D9="NA",1,0)</f>
        <v>0</v>
      </c>
    </row>
    <row r="10" spans="1:9" s="51" customFormat="1" ht="17.25" customHeight="1">
      <c r="A10" s="86">
        <v>3</v>
      </c>
      <c r="B10" s="137" t="s">
        <v>13</v>
      </c>
      <c r="C10" s="138"/>
      <c r="D10" s="87">
        <f>SUM(Other!D5)</f>
        <v>0</v>
      </c>
      <c r="E10" s="88"/>
      <c r="F10" s="102" t="s">
        <v>14</v>
      </c>
      <c r="G10" s="103" t="s">
        <v>15</v>
      </c>
      <c r="H10" s="49">
        <f t="shared" si="0"/>
        <v>0</v>
      </c>
      <c r="I10" s="49">
        <f t="shared" si="1"/>
        <v>0</v>
      </c>
    </row>
    <row r="11" spans="1:9" s="51" customFormat="1" ht="17.25" customHeight="1" thickBot="1">
      <c r="A11" s="86"/>
      <c r="B11" s="137"/>
      <c r="C11" s="138"/>
      <c r="D11" s="87"/>
      <c r="E11" s="88"/>
      <c r="F11" s="104" t="s">
        <v>16</v>
      </c>
      <c r="G11" s="105" t="s">
        <v>17</v>
      </c>
      <c r="H11" s="49">
        <f t="shared" si="0"/>
        <v>0</v>
      </c>
      <c r="I11" s="49">
        <f t="shared" si="1"/>
        <v>0</v>
      </c>
    </row>
    <row r="12" spans="1:9" s="51" customFormat="1" ht="17.25" customHeight="1" thickBot="1">
      <c r="A12" s="89"/>
      <c r="B12" s="135" t="s">
        <v>18</v>
      </c>
      <c r="C12" s="136"/>
      <c r="D12" s="90">
        <f>SUM(D8:D11)/3</f>
        <v>0.16666666666666666</v>
      </c>
      <c r="E12" s="88"/>
      <c r="F12" s="91"/>
      <c r="G12" s="92"/>
      <c r="H12" s="49"/>
      <c r="I12" s="49"/>
    </row>
    <row r="13" spans="1:9" s="51" customFormat="1" ht="9.75" customHeight="1">
      <c r="A13" s="129"/>
      <c r="B13" s="129"/>
      <c r="C13" s="130"/>
      <c r="D13" s="129"/>
      <c r="E13" s="16"/>
      <c r="F13" s="16"/>
      <c r="G13" s="93"/>
    </row>
    <row r="14" spans="1:9" s="51" customFormat="1" ht="11.25" customHeight="1">
      <c r="A14" s="94"/>
      <c r="B14" s="95"/>
      <c r="C14" s="95"/>
      <c r="D14" s="96"/>
      <c r="E14" s="88"/>
      <c r="F14" s="16"/>
      <c r="G14" s="14"/>
      <c r="H14" s="49"/>
      <c r="I14" s="49"/>
    </row>
    <row r="15" spans="1:9" s="51" customFormat="1" ht="13.15" thickBot="1">
      <c r="A15" s="97" t="s">
        <v>19</v>
      </c>
      <c r="B15" s="19"/>
      <c r="C15" s="20"/>
      <c r="D15" s="19"/>
      <c r="E15" s="16"/>
      <c r="F15" s="16"/>
      <c r="G15" s="16"/>
    </row>
    <row r="16" spans="1:9" s="51" customFormat="1" ht="42" customHeight="1">
      <c r="A16" s="139"/>
      <c r="B16" s="140"/>
      <c r="C16" s="140"/>
      <c r="D16" s="140"/>
      <c r="E16" s="140"/>
      <c r="F16" s="140"/>
      <c r="G16" s="141"/>
    </row>
    <row r="17" spans="1:7" s="51" customFormat="1" ht="42" customHeight="1">
      <c r="A17" s="142"/>
      <c r="B17" s="143"/>
      <c r="C17" s="143"/>
      <c r="D17" s="143"/>
      <c r="E17" s="143"/>
      <c r="F17" s="143"/>
      <c r="G17" s="144"/>
    </row>
    <row r="18" spans="1:7" s="51" customFormat="1" ht="42" customHeight="1">
      <c r="A18" s="142"/>
      <c r="B18" s="143"/>
      <c r="C18" s="143"/>
      <c r="D18" s="143"/>
      <c r="E18" s="143"/>
      <c r="F18" s="143"/>
      <c r="G18" s="144"/>
    </row>
    <row r="19" spans="1:7" s="51" customFormat="1" ht="34.9" customHeight="1">
      <c r="A19" s="142"/>
      <c r="B19" s="143"/>
      <c r="C19" s="143"/>
      <c r="D19" s="143"/>
      <c r="E19" s="143"/>
      <c r="F19" s="143"/>
      <c r="G19" s="144"/>
    </row>
    <row r="20" spans="1:7" s="51" customFormat="1" ht="27" customHeight="1">
      <c r="A20" s="142"/>
      <c r="B20" s="143"/>
      <c r="C20" s="143"/>
      <c r="D20" s="143"/>
      <c r="E20" s="143"/>
      <c r="F20" s="143"/>
      <c r="G20" s="144"/>
    </row>
    <row r="21" spans="1:7" s="51" customFormat="1" ht="29.25" customHeight="1" thickBot="1">
      <c r="A21" s="145"/>
      <c r="B21" s="146"/>
      <c r="C21" s="146"/>
      <c r="D21" s="146"/>
      <c r="E21" s="146"/>
      <c r="F21" s="146"/>
      <c r="G21" s="147"/>
    </row>
    <row r="22" spans="1:7" s="51" customFormat="1" ht="11.45">
      <c r="A22" s="55"/>
      <c r="B22" s="55"/>
      <c r="C22" s="54"/>
      <c r="D22" s="55"/>
    </row>
    <row r="23" spans="1:7" s="51" customFormat="1" ht="11.45">
      <c r="A23" s="55"/>
      <c r="B23" s="55"/>
      <c r="C23" s="54"/>
      <c r="D23" s="55"/>
    </row>
    <row r="24" spans="1:7" s="51" customFormat="1" ht="11.45">
      <c r="A24" s="55"/>
      <c r="B24" s="55"/>
      <c r="C24" s="54"/>
      <c r="D24" s="55"/>
    </row>
    <row r="25" spans="1:7" s="51" customFormat="1" ht="11.45">
      <c r="A25" s="55"/>
      <c r="B25" s="55"/>
      <c r="C25" s="56"/>
      <c r="D25" s="55"/>
    </row>
    <row r="26" spans="1:7" s="51" customFormat="1" ht="11.45">
      <c r="A26" s="55"/>
      <c r="B26" s="55"/>
      <c r="C26" s="54"/>
      <c r="D26" s="55"/>
    </row>
    <row r="27" spans="1:7" s="51" customFormat="1" ht="11.45">
      <c r="A27" s="55"/>
      <c r="B27" s="55"/>
      <c r="C27" s="54"/>
      <c r="D27" s="55"/>
    </row>
    <row r="28" spans="1:7" s="51" customFormat="1" ht="11.45">
      <c r="A28" s="55"/>
      <c r="B28" s="55"/>
      <c r="C28" s="54"/>
      <c r="D28" s="55"/>
    </row>
    <row r="29" spans="1:7" s="51" customFormat="1" ht="11.45">
      <c r="A29" s="55"/>
      <c r="B29" s="55"/>
      <c r="C29" s="54"/>
      <c r="D29" s="55"/>
    </row>
    <row r="30" spans="1:7" s="51" customFormat="1" ht="11.45">
      <c r="A30" s="55"/>
      <c r="B30" s="55"/>
      <c r="C30" s="54"/>
      <c r="D30" s="55"/>
    </row>
    <row r="31" spans="1:7" s="51" customFormat="1" ht="11.45">
      <c r="A31" s="55"/>
      <c r="B31" s="55"/>
      <c r="C31" s="54"/>
      <c r="D31" s="55"/>
    </row>
    <row r="32" spans="1:7" s="51" customFormat="1" ht="11.45">
      <c r="A32" s="55"/>
      <c r="B32" s="55"/>
      <c r="C32" s="54"/>
      <c r="D32" s="55"/>
    </row>
    <row r="33" spans="1:4" s="51" customFormat="1" ht="11.45">
      <c r="A33" s="55"/>
      <c r="B33" s="55"/>
      <c r="C33" s="54"/>
      <c r="D33" s="55"/>
    </row>
    <row r="34" spans="1:4" s="51" customFormat="1" ht="11.45">
      <c r="A34" s="55"/>
      <c r="B34" s="55"/>
      <c r="C34" s="54"/>
      <c r="D34" s="55"/>
    </row>
    <row r="35" spans="1:4" s="51" customFormat="1" ht="11.45">
      <c r="A35" s="55"/>
      <c r="B35" s="55"/>
      <c r="C35" s="54"/>
      <c r="D35" s="55"/>
    </row>
    <row r="36" spans="1:4" s="51" customFormat="1" ht="11.45">
      <c r="A36" s="55"/>
      <c r="B36" s="55"/>
      <c r="C36" s="54"/>
      <c r="D36" s="55"/>
    </row>
    <row r="37" spans="1:4" s="51" customFormat="1" ht="11.45">
      <c r="A37" s="55"/>
      <c r="B37" s="55"/>
      <c r="C37" s="54"/>
      <c r="D37" s="55"/>
    </row>
    <row r="38" spans="1:4" s="51" customFormat="1" ht="11.45">
      <c r="A38" s="55"/>
      <c r="B38" s="55"/>
      <c r="C38" s="54"/>
      <c r="D38" s="55"/>
    </row>
    <row r="39" spans="1:4" s="51" customFormat="1" ht="11.45">
      <c r="A39" s="55"/>
      <c r="B39" s="55"/>
      <c r="C39" s="54"/>
      <c r="D39" s="55"/>
    </row>
    <row r="40" spans="1:4" s="51" customFormat="1" ht="11.45">
      <c r="A40" s="55"/>
      <c r="B40" s="55"/>
      <c r="C40" s="54"/>
      <c r="D40" s="55"/>
    </row>
    <row r="41" spans="1:4" s="51" customFormat="1" ht="11.45">
      <c r="A41" s="55"/>
      <c r="B41" s="55"/>
      <c r="C41" s="56"/>
      <c r="D41" s="55"/>
    </row>
    <row r="42" spans="1:4" s="51" customFormat="1" ht="11.45">
      <c r="A42" s="55"/>
      <c r="B42" s="55"/>
      <c r="C42" s="54"/>
      <c r="D42" s="55"/>
    </row>
    <row r="43" spans="1:4" s="51" customFormat="1" ht="11.45">
      <c r="A43" s="55"/>
      <c r="B43" s="55"/>
      <c r="C43" s="54"/>
      <c r="D43" s="55"/>
    </row>
    <row r="44" spans="1:4" s="51" customFormat="1" ht="11.45">
      <c r="A44" s="55"/>
      <c r="B44" s="55"/>
      <c r="C44" s="54"/>
      <c r="D44" s="55"/>
    </row>
    <row r="45" spans="1:4" s="51" customFormat="1" ht="11.45">
      <c r="A45" s="55"/>
      <c r="B45" s="55"/>
      <c r="C45" s="54"/>
      <c r="D45" s="55"/>
    </row>
    <row r="46" spans="1:4" s="51" customFormat="1" ht="11.45">
      <c r="A46" s="55"/>
      <c r="B46" s="55"/>
      <c r="C46" s="54"/>
      <c r="D46" s="55"/>
    </row>
    <row r="47" spans="1:4" s="51" customFormat="1" ht="11.45">
      <c r="A47" s="55"/>
      <c r="B47" s="55"/>
      <c r="C47" s="54"/>
      <c r="D47" s="55"/>
    </row>
    <row r="48" spans="1:4" s="51" customFormat="1" ht="11.45">
      <c r="A48" s="55"/>
      <c r="B48" s="55"/>
      <c r="C48" s="54"/>
      <c r="D48" s="55"/>
    </row>
    <row r="49" spans="1:5" s="51" customFormat="1" ht="11.45">
      <c r="A49" s="55"/>
      <c r="B49" s="55"/>
      <c r="C49" s="54"/>
      <c r="D49" s="55"/>
    </row>
    <row r="50" spans="1:5" s="51" customFormat="1" ht="11.45">
      <c r="A50" s="55"/>
      <c r="B50" s="55"/>
      <c r="C50" s="54"/>
      <c r="D50" s="55"/>
    </row>
    <row r="51" spans="1:5" s="51" customFormat="1" ht="11.45">
      <c r="A51" s="55"/>
      <c r="B51" s="55"/>
      <c r="C51" s="54"/>
      <c r="D51" s="55"/>
    </row>
    <row r="52" spans="1:5" s="51" customFormat="1" ht="11.45">
      <c r="A52" s="55"/>
      <c r="B52" s="55"/>
      <c r="C52" s="56"/>
      <c r="D52" s="55"/>
      <c r="E52" s="57"/>
    </row>
    <row r="53" spans="1:5" s="51" customFormat="1" ht="11.45">
      <c r="A53" s="55"/>
      <c r="B53" s="55"/>
      <c r="C53" s="54"/>
      <c r="D53" s="55"/>
    </row>
    <row r="54" spans="1:5" s="51" customFormat="1" ht="11.45">
      <c r="A54" s="55"/>
      <c r="B54" s="55"/>
      <c r="C54" s="54"/>
      <c r="D54" s="55"/>
    </row>
    <row r="55" spans="1:5" s="51" customFormat="1" ht="11.45">
      <c r="A55" s="55"/>
      <c r="B55" s="55"/>
      <c r="C55" s="54"/>
      <c r="D55" s="55"/>
    </row>
    <row r="56" spans="1:5" s="51" customFormat="1" ht="11.45">
      <c r="A56" s="55"/>
      <c r="B56" s="55"/>
      <c r="C56" s="54"/>
      <c r="D56" s="55"/>
    </row>
    <row r="57" spans="1:5" s="51" customFormat="1" ht="11.45">
      <c r="A57" s="55"/>
      <c r="B57" s="55"/>
      <c r="C57" s="54"/>
      <c r="D57" s="55"/>
    </row>
    <row r="58" spans="1:5" s="51" customFormat="1" ht="11.45">
      <c r="A58" s="55"/>
      <c r="B58" s="55"/>
      <c r="C58" s="54"/>
      <c r="D58" s="55"/>
    </row>
    <row r="59" spans="1:5" s="51" customFormat="1" ht="11.45">
      <c r="A59" s="55"/>
      <c r="B59" s="55"/>
      <c r="C59" s="54"/>
      <c r="D59" s="55"/>
    </row>
    <row r="60" spans="1:5" s="51" customFormat="1" ht="11.45">
      <c r="A60" s="55"/>
      <c r="B60" s="55"/>
      <c r="C60" s="54"/>
      <c r="D60" s="55"/>
    </row>
    <row r="62" spans="1:5">
      <c r="C62" s="25"/>
    </row>
  </sheetData>
  <sheetProtection selectLockedCells="1"/>
  <mergeCells count="10">
    <mergeCell ref="A2:E2"/>
    <mergeCell ref="B12:C12"/>
    <mergeCell ref="B10:C10"/>
    <mergeCell ref="B11:C11"/>
    <mergeCell ref="A16:G21"/>
    <mergeCell ref="C3:D3"/>
    <mergeCell ref="C4:D4"/>
    <mergeCell ref="B7:C7"/>
    <mergeCell ref="B8:C8"/>
    <mergeCell ref="B9:C9"/>
  </mergeCells>
  <conditionalFormatting sqref="D8:D12 D14">
    <cfRule type="cellIs" dxfId="15" priority="6" operator="between">
      <formula>0.81</formula>
      <formula>0.9</formula>
    </cfRule>
    <cfRule type="cellIs" dxfId="14" priority="7" operator="between">
      <formula>0.91</formula>
      <formula>0.95</formula>
    </cfRule>
    <cfRule type="cellIs" dxfId="13" priority="8" operator="greaterThanOrEqual">
      <formula>0.96</formula>
    </cfRule>
  </conditionalFormatting>
  <conditionalFormatting sqref="D12">
    <cfRule type="cellIs" dxfId="12" priority="1" operator="lessThanOrEqual">
      <formula>0.8</formula>
    </cfRule>
  </conditionalFormatting>
  <pageMargins left="0.19685039370078741" right="0.19685039370078741" top="0.74803149606299213" bottom="0.74803149606299213" header="0.31496062992125984" footer="0.31496062992125984"/>
  <pageSetup paperSize="9" fitToHeight="0" orientation="landscape" r:id="rId1"/>
  <headerFooter>
    <oddFooter>&amp;C&amp;"Verdana,Regular"&amp;6Finance Audit - Elizabeth Finn Homes Limited
Issue 1.00 - Date 01/07/22 -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M152"/>
  <sheetViews>
    <sheetView showGridLines="0" topLeftCell="A26" zoomScaleNormal="100" workbookViewId="0">
      <selection activeCell="D37" sqref="D37"/>
    </sheetView>
  </sheetViews>
  <sheetFormatPr defaultColWidth="9.140625" defaultRowHeight="15.6"/>
  <cols>
    <col min="1" max="1" width="8" style="5" customWidth="1"/>
    <col min="2" max="2" width="28.7109375" style="5" customWidth="1"/>
    <col min="3" max="3" width="50.7109375" style="6" customWidth="1"/>
    <col min="4" max="4" width="11.7109375" style="5" customWidth="1"/>
    <col min="5" max="5" width="53" style="2" customWidth="1"/>
    <col min="6" max="6" width="36.7109375" style="9" customWidth="1"/>
    <col min="7" max="8" width="9.140625" style="3"/>
    <col min="9" max="13" width="9.140625" style="9"/>
    <col min="14" max="16384" width="9.140625" style="2"/>
  </cols>
  <sheetData>
    <row r="1" spans="1:13" s="1" customFormat="1" ht="27.75" customHeight="1">
      <c r="A1" s="11" t="s">
        <v>20</v>
      </c>
      <c r="B1" s="12"/>
      <c r="C1" s="12"/>
      <c r="D1" s="13"/>
      <c r="F1" s="8"/>
      <c r="G1" s="10"/>
      <c r="H1" s="10"/>
      <c r="I1" s="8"/>
      <c r="J1" s="8"/>
      <c r="K1" s="8"/>
      <c r="L1" s="8"/>
      <c r="M1" s="8"/>
    </row>
    <row r="2" spans="1:13" s="28" customFormat="1" ht="20.25" customHeight="1">
      <c r="A2" s="12" t="s">
        <v>2</v>
      </c>
      <c r="B2" s="12"/>
      <c r="C2" s="154" t="s">
        <v>21</v>
      </c>
      <c r="D2" s="154"/>
      <c r="E2" s="61"/>
      <c r="F2" s="30"/>
      <c r="G2" s="29"/>
      <c r="H2" s="29"/>
      <c r="I2" s="30"/>
      <c r="J2" s="30"/>
      <c r="K2" s="30"/>
      <c r="L2" s="30"/>
      <c r="M2" s="30"/>
    </row>
    <row r="3" spans="1:13" s="28" customFormat="1" ht="20.25" customHeight="1">
      <c r="A3" s="12" t="s">
        <v>4</v>
      </c>
      <c r="B3" s="12"/>
      <c r="C3" s="154" t="s">
        <v>22</v>
      </c>
      <c r="D3" s="154"/>
      <c r="E3" s="61"/>
      <c r="F3" s="30"/>
      <c r="G3" s="29"/>
      <c r="H3" s="29"/>
      <c r="I3" s="30"/>
      <c r="J3" s="30"/>
      <c r="K3" s="30"/>
      <c r="L3" s="30"/>
      <c r="M3" s="30"/>
    </row>
    <row r="4" spans="1:13" s="28" customFormat="1" ht="20.25" customHeight="1">
      <c r="A4" s="12" t="s">
        <v>5</v>
      </c>
      <c r="B4" s="12"/>
      <c r="C4" s="62" t="s">
        <v>23</v>
      </c>
      <c r="D4" s="63" t="str">
        <f>REPT(Overview!D5,1)</f>
        <v/>
      </c>
      <c r="E4" s="61"/>
      <c r="F4" s="30"/>
      <c r="G4" s="29"/>
      <c r="H4" s="29"/>
      <c r="I4" s="30"/>
      <c r="J4" s="30"/>
      <c r="K4" s="30"/>
      <c r="L4" s="30"/>
      <c r="M4" s="30"/>
    </row>
    <row r="5" spans="1:13" s="28" customFormat="1" ht="27.75" customHeight="1">
      <c r="A5" s="64">
        <v>1</v>
      </c>
      <c r="B5" s="64" t="s">
        <v>24</v>
      </c>
      <c r="C5" s="65" t="s">
        <v>25</v>
      </c>
      <c r="D5" s="107">
        <f>IF((COUNTIF($D$7:$D$36,"Y")+COUNTIF($D$7:$D$36,"N"))&lt;&gt;0,COUNTIF($D$7:$D$36,"Y")/(COUNTIF($D$7:$D$36,"Y")+COUNTIF($D$7:$D$36,"N")),"")</f>
        <v>0.5</v>
      </c>
      <c r="E5" s="13"/>
      <c r="F5" s="30"/>
      <c r="G5" s="29"/>
      <c r="H5" s="29"/>
      <c r="I5" s="30"/>
      <c r="J5" s="30"/>
      <c r="K5" s="30"/>
      <c r="L5" s="30"/>
      <c r="M5" s="30"/>
    </row>
    <row r="6" spans="1:13" s="34" customFormat="1" ht="22.9">
      <c r="A6" s="31"/>
      <c r="B6" s="32"/>
      <c r="C6" s="33" t="s">
        <v>26</v>
      </c>
      <c r="D6" s="41" t="s">
        <v>27</v>
      </c>
      <c r="E6" s="31" t="s">
        <v>28</v>
      </c>
      <c r="F6" s="36"/>
      <c r="G6" s="35">
        <f t="shared" ref="G6" si="0">SUM(G7:G21)</f>
        <v>1</v>
      </c>
      <c r="H6" s="35"/>
      <c r="I6" s="36"/>
      <c r="J6" s="36"/>
      <c r="K6" s="36"/>
      <c r="L6" s="36"/>
      <c r="M6" s="36"/>
    </row>
    <row r="7" spans="1:13" s="34" customFormat="1" ht="25.15">
      <c r="A7" s="67">
        <f>SUM(A5+0.01)</f>
        <v>1.01</v>
      </c>
      <c r="B7" s="68" t="s">
        <v>29</v>
      </c>
      <c r="C7" s="69" t="s">
        <v>30</v>
      </c>
      <c r="D7" s="70" t="s">
        <v>31</v>
      </c>
      <c r="E7" s="71"/>
      <c r="F7" s="36"/>
      <c r="G7" s="37">
        <f>IF(D7="NA",1,0)</f>
        <v>0</v>
      </c>
      <c r="H7" s="35"/>
      <c r="I7" s="36"/>
      <c r="J7" s="36"/>
      <c r="K7" s="36"/>
      <c r="L7" s="36"/>
      <c r="M7" s="36"/>
    </row>
    <row r="8" spans="1:13" s="34" customFormat="1" ht="25.15">
      <c r="A8" s="67">
        <f>SUM(A7+0.01)</f>
        <v>1.02</v>
      </c>
      <c r="B8" s="68" t="s">
        <v>29</v>
      </c>
      <c r="C8" s="72" t="s">
        <v>32</v>
      </c>
      <c r="D8" s="70" t="s">
        <v>33</v>
      </c>
      <c r="E8" s="71"/>
      <c r="F8" s="36"/>
      <c r="G8" s="37">
        <f t="shared" ref="G8:G36" si="1">IF(D8="NA",1,0)</f>
        <v>0</v>
      </c>
      <c r="H8" s="35"/>
      <c r="I8" s="36"/>
      <c r="J8" s="36"/>
      <c r="K8" s="36"/>
      <c r="L8" s="36"/>
      <c r="M8" s="36"/>
    </row>
    <row r="9" spans="1:13" s="34" customFormat="1" ht="12.6">
      <c r="A9" s="67">
        <f t="shared" ref="A9:A23" si="2">SUM(A8+0.01)</f>
        <v>1.03</v>
      </c>
      <c r="B9" s="68" t="s">
        <v>29</v>
      </c>
      <c r="C9" s="74" t="s">
        <v>34</v>
      </c>
      <c r="D9" s="70" t="s">
        <v>35</v>
      </c>
      <c r="E9" s="71"/>
      <c r="F9" s="36"/>
      <c r="G9" s="37">
        <f t="shared" si="1"/>
        <v>1</v>
      </c>
      <c r="H9" s="35"/>
      <c r="I9" s="36"/>
      <c r="J9" s="36"/>
      <c r="K9" s="36"/>
      <c r="L9" s="36"/>
      <c r="M9" s="36"/>
    </row>
    <row r="10" spans="1:13" s="34" customFormat="1" ht="25.15">
      <c r="A10" s="67">
        <f t="shared" si="2"/>
        <v>1.04</v>
      </c>
      <c r="B10" s="73" t="s">
        <v>29</v>
      </c>
      <c r="C10" s="74" t="s">
        <v>36</v>
      </c>
      <c r="D10" s="70" t="s">
        <v>37</v>
      </c>
      <c r="E10" s="71"/>
      <c r="F10" s="36"/>
      <c r="G10" s="37">
        <f t="shared" si="1"/>
        <v>0</v>
      </c>
      <c r="H10" s="35"/>
      <c r="I10" s="36"/>
      <c r="J10" s="36"/>
      <c r="K10" s="36"/>
      <c r="L10" s="36"/>
      <c r="M10" s="36"/>
    </row>
    <row r="11" spans="1:13" s="34" customFormat="1" ht="25.15">
      <c r="A11" s="67">
        <f t="shared" si="2"/>
        <v>1.05</v>
      </c>
      <c r="B11" s="68" t="s">
        <v>38</v>
      </c>
      <c r="C11" s="69" t="s">
        <v>39</v>
      </c>
      <c r="D11" s="70"/>
      <c r="E11" s="71"/>
      <c r="F11" s="36"/>
      <c r="G11" s="37">
        <f t="shared" si="1"/>
        <v>0</v>
      </c>
      <c r="H11" s="35"/>
      <c r="I11" s="36"/>
      <c r="J11" s="36"/>
      <c r="K11" s="36"/>
      <c r="L11" s="36"/>
      <c r="M11" s="36"/>
    </row>
    <row r="12" spans="1:13" s="34" customFormat="1" ht="25.15">
      <c r="A12" s="67">
        <f t="shared" si="2"/>
        <v>1.06</v>
      </c>
      <c r="B12" s="68" t="s">
        <v>38</v>
      </c>
      <c r="C12" s="69" t="s">
        <v>40</v>
      </c>
      <c r="D12" s="70"/>
      <c r="E12" s="71"/>
      <c r="F12" s="36"/>
      <c r="G12" s="37">
        <f t="shared" si="1"/>
        <v>0</v>
      </c>
      <c r="H12" s="35"/>
      <c r="I12" s="36"/>
      <c r="J12" s="36"/>
      <c r="K12" s="36"/>
      <c r="L12" s="36"/>
      <c r="M12" s="36"/>
    </row>
    <row r="13" spans="1:13" s="34" customFormat="1" ht="37.9">
      <c r="A13" s="67">
        <f t="shared" si="2"/>
        <v>1.07</v>
      </c>
      <c r="B13" s="68" t="s">
        <v>38</v>
      </c>
      <c r="C13" s="69" t="s">
        <v>41</v>
      </c>
      <c r="D13" s="70"/>
      <c r="E13" s="71"/>
      <c r="F13" s="36"/>
      <c r="G13" s="37">
        <f t="shared" si="1"/>
        <v>0</v>
      </c>
      <c r="H13" s="35"/>
      <c r="I13" s="36"/>
      <c r="J13" s="36"/>
      <c r="K13" s="36"/>
      <c r="L13" s="36"/>
      <c r="M13" s="36"/>
    </row>
    <row r="14" spans="1:13" s="34" customFormat="1" ht="25.15">
      <c r="A14" s="67">
        <f t="shared" si="2"/>
        <v>1.08</v>
      </c>
      <c r="B14" s="68" t="s">
        <v>38</v>
      </c>
      <c r="C14" s="69" t="s">
        <v>42</v>
      </c>
      <c r="D14" s="70"/>
      <c r="E14" s="71"/>
      <c r="F14" s="36"/>
      <c r="G14" s="37">
        <f t="shared" si="1"/>
        <v>0</v>
      </c>
      <c r="H14" s="35"/>
      <c r="I14" s="36"/>
      <c r="J14" s="36"/>
      <c r="K14" s="36"/>
      <c r="L14" s="36"/>
      <c r="M14" s="36"/>
    </row>
    <row r="15" spans="1:13" s="34" customFormat="1" ht="25.15">
      <c r="A15" s="67">
        <f t="shared" si="2"/>
        <v>1.0900000000000001</v>
      </c>
      <c r="B15" s="68" t="s">
        <v>38</v>
      </c>
      <c r="C15" s="69" t="s">
        <v>43</v>
      </c>
      <c r="D15" s="70"/>
      <c r="E15" s="71"/>
      <c r="F15" s="133"/>
      <c r="G15" s="37">
        <f t="shared" si="1"/>
        <v>0</v>
      </c>
      <c r="H15" s="35"/>
      <c r="I15" s="36"/>
      <c r="J15" s="36"/>
      <c r="K15" s="36"/>
      <c r="L15" s="36"/>
      <c r="M15" s="36"/>
    </row>
    <row r="16" spans="1:13" s="34" customFormat="1" ht="25.15">
      <c r="A16" s="67">
        <f t="shared" si="2"/>
        <v>1.1000000000000001</v>
      </c>
      <c r="B16" s="68" t="s">
        <v>38</v>
      </c>
      <c r="C16" s="69" t="s">
        <v>44</v>
      </c>
      <c r="D16" s="70"/>
      <c r="E16" s="71"/>
      <c r="F16" s="36"/>
      <c r="G16" s="37">
        <f t="shared" si="1"/>
        <v>0</v>
      </c>
      <c r="H16" s="35"/>
      <c r="I16" s="36"/>
      <c r="J16" s="36"/>
      <c r="K16" s="36"/>
      <c r="L16" s="36"/>
      <c r="M16" s="36"/>
    </row>
    <row r="17" spans="1:13" s="34" customFormat="1" ht="37.9">
      <c r="A17" s="67">
        <f t="shared" si="2"/>
        <v>1.1100000000000001</v>
      </c>
      <c r="B17" s="68" t="s">
        <v>38</v>
      </c>
      <c r="C17" s="69" t="s">
        <v>45</v>
      </c>
      <c r="D17" s="70"/>
      <c r="E17" s="71"/>
      <c r="F17" s="36"/>
      <c r="G17" s="37">
        <f t="shared" si="1"/>
        <v>0</v>
      </c>
      <c r="H17" s="35"/>
      <c r="I17" s="36"/>
      <c r="J17" s="36"/>
      <c r="K17" s="36"/>
      <c r="L17" s="36"/>
      <c r="M17" s="36"/>
    </row>
    <row r="18" spans="1:13" s="34" customFormat="1" ht="37.9">
      <c r="A18" s="67">
        <f t="shared" si="2"/>
        <v>1.1200000000000001</v>
      </c>
      <c r="B18" s="68" t="s">
        <v>38</v>
      </c>
      <c r="C18" s="69" t="s">
        <v>46</v>
      </c>
      <c r="D18" s="70"/>
      <c r="E18" s="71"/>
      <c r="F18" s="132" t="s">
        <v>24</v>
      </c>
      <c r="G18" s="37">
        <f t="shared" si="1"/>
        <v>0</v>
      </c>
      <c r="H18" s="35"/>
      <c r="I18" s="36"/>
      <c r="J18" s="36"/>
      <c r="K18" s="36"/>
      <c r="L18" s="36"/>
      <c r="M18" s="36"/>
    </row>
    <row r="19" spans="1:13" s="34" customFormat="1" ht="25.15">
      <c r="A19" s="67">
        <f t="shared" si="2"/>
        <v>1.1300000000000001</v>
      </c>
      <c r="B19" s="68" t="s">
        <v>47</v>
      </c>
      <c r="C19" s="74" t="s">
        <v>48</v>
      </c>
      <c r="D19" s="70"/>
      <c r="E19" s="71"/>
      <c r="F19" s="36"/>
      <c r="G19" s="37">
        <f t="shared" si="1"/>
        <v>0</v>
      </c>
      <c r="H19" s="35"/>
      <c r="I19" s="36"/>
      <c r="J19" s="36"/>
      <c r="K19" s="36"/>
      <c r="L19" s="36"/>
      <c r="M19" s="36"/>
    </row>
    <row r="20" spans="1:13" s="34" customFormat="1" ht="25.15">
      <c r="A20" s="67">
        <f t="shared" si="2"/>
        <v>1.1400000000000001</v>
      </c>
      <c r="B20" s="68" t="s">
        <v>47</v>
      </c>
      <c r="C20" s="72" t="s">
        <v>49</v>
      </c>
      <c r="D20" s="70"/>
      <c r="E20" s="71"/>
      <c r="F20" s="36"/>
      <c r="G20" s="37">
        <f t="shared" si="1"/>
        <v>0</v>
      </c>
      <c r="H20" s="35"/>
      <c r="I20" s="36"/>
      <c r="J20" s="36"/>
      <c r="K20" s="36"/>
      <c r="L20" s="36"/>
      <c r="M20" s="36"/>
    </row>
    <row r="21" spans="1:13" s="34" customFormat="1" ht="50.45">
      <c r="A21" s="67">
        <f t="shared" si="2"/>
        <v>1.1500000000000001</v>
      </c>
      <c r="B21" s="68" t="s">
        <v>47</v>
      </c>
      <c r="C21" s="77" t="s">
        <v>50</v>
      </c>
      <c r="D21" s="70"/>
      <c r="E21" s="71"/>
      <c r="F21" s="133"/>
      <c r="G21" s="37">
        <f t="shared" si="1"/>
        <v>0</v>
      </c>
      <c r="H21" s="35"/>
      <c r="I21" s="36"/>
      <c r="J21" s="36"/>
      <c r="K21" s="36"/>
      <c r="L21" s="36"/>
      <c r="M21" s="36"/>
    </row>
    <row r="22" spans="1:13" s="34" customFormat="1" ht="25.15">
      <c r="A22" s="67">
        <f t="shared" si="2"/>
        <v>1.1600000000000001</v>
      </c>
      <c r="B22" s="68" t="s">
        <v>47</v>
      </c>
      <c r="C22" s="77" t="s">
        <v>51</v>
      </c>
      <c r="D22" s="70"/>
      <c r="E22" s="71"/>
      <c r="F22" s="36"/>
      <c r="G22" s="35">
        <f t="shared" si="1"/>
        <v>0</v>
      </c>
      <c r="H22" s="35"/>
      <c r="I22" s="36"/>
      <c r="J22" s="36"/>
      <c r="K22" s="36"/>
      <c r="L22" s="36"/>
      <c r="M22" s="36"/>
    </row>
    <row r="23" spans="1:13" s="34" customFormat="1" ht="25.15">
      <c r="A23" s="67">
        <f t="shared" si="2"/>
        <v>1.1700000000000002</v>
      </c>
      <c r="B23" s="68" t="s">
        <v>47</v>
      </c>
      <c r="C23" s="77" t="s">
        <v>52</v>
      </c>
      <c r="D23" s="70"/>
      <c r="E23" s="71"/>
      <c r="F23" s="36"/>
      <c r="G23" s="35">
        <f t="shared" si="1"/>
        <v>0</v>
      </c>
      <c r="H23" s="35"/>
      <c r="I23" s="36"/>
      <c r="J23" s="36"/>
      <c r="K23" s="36"/>
      <c r="L23" s="36"/>
      <c r="M23" s="36"/>
    </row>
    <row r="24" spans="1:13" s="34" customFormat="1" ht="29.45" customHeight="1">
      <c r="A24" s="67">
        <v>1.18</v>
      </c>
      <c r="B24" s="68" t="s">
        <v>47</v>
      </c>
      <c r="C24" s="77" t="s">
        <v>53</v>
      </c>
      <c r="D24" s="70"/>
      <c r="E24" s="71"/>
      <c r="F24" s="133"/>
      <c r="G24" s="35">
        <f t="shared" si="1"/>
        <v>0</v>
      </c>
      <c r="H24" s="35"/>
      <c r="I24" s="36"/>
      <c r="J24" s="36"/>
      <c r="K24" s="36"/>
      <c r="L24" s="36"/>
      <c r="M24" s="36"/>
    </row>
    <row r="25" spans="1:13" s="34" customFormat="1" ht="34.15" customHeight="1">
      <c r="A25" s="67">
        <v>1.19</v>
      </c>
      <c r="B25" s="68" t="s">
        <v>47</v>
      </c>
      <c r="C25" s="77" t="s">
        <v>54</v>
      </c>
      <c r="D25" s="70"/>
      <c r="E25" s="71"/>
      <c r="F25" s="133"/>
      <c r="G25" s="35">
        <f t="shared" si="1"/>
        <v>0</v>
      </c>
      <c r="H25" s="35"/>
      <c r="I25" s="36"/>
      <c r="J25" s="36"/>
      <c r="K25" s="36"/>
      <c r="L25" s="36"/>
      <c r="M25" s="36"/>
    </row>
    <row r="26" spans="1:13" s="34" customFormat="1" ht="34.9" customHeight="1">
      <c r="A26" s="67">
        <v>1.2</v>
      </c>
      <c r="B26" s="76" t="s">
        <v>55</v>
      </c>
      <c r="C26" s="79" t="s">
        <v>56</v>
      </c>
      <c r="D26" s="70"/>
      <c r="E26" s="71"/>
      <c r="F26" s="36"/>
      <c r="G26" s="35">
        <f t="shared" si="1"/>
        <v>0</v>
      </c>
      <c r="H26" s="35"/>
      <c r="I26" s="36"/>
      <c r="J26" s="36"/>
      <c r="K26" s="36"/>
      <c r="L26" s="36"/>
      <c r="M26" s="36"/>
    </row>
    <row r="27" spans="1:13" s="34" customFormat="1" ht="25.15">
      <c r="A27" s="67">
        <v>1.21</v>
      </c>
      <c r="B27" s="80" t="s">
        <v>57</v>
      </c>
      <c r="C27" s="79" t="s">
        <v>58</v>
      </c>
      <c r="D27" s="70"/>
      <c r="E27" s="71"/>
      <c r="F27" s="133"/>
      <c r="G27" s="35">
        <f t="shared" si="1"/>
        <v>0</v>
      </c>
      <c r="H27" s="35"/>
      <c r="I27" s="36"/>
      <c r="J27" s="36"/>
      <c r="K27" s="36"/>
      <c r="L27" s="36"/>
      <c r="M27" s="36"/>
    </row>
    <row r="28" spans="1:13" s="34" customFormat="1" ht="48.6" customHeight="1">
      <c r="A28" s="67">
        <v>1.22</v>
      </c>
      <c r="B28" s="80" t="s">
        <v>57</v>
      </c>
      <c r="C28" s="79" t="s">
        <v>59</v>
      </c>
      <c r="D28" s="70"/>
      <c r="E28" s="71"/>
      <c r="F28" s="36"/>
      <c r="G28" s="35">
        <f t="shared" si="1"/>
        <v>0</v>
      </c>
      <c r="H28" s="35"/>
      <c r="I28" s="36"/>
      <c r="J28" s="36"/>
      <c r="K28" s="36"/>
      <c r="L28" s="36"/>
      <c r="M28" s="36"/>
    </row>
    <row r="29" spans="1:13" s="34" customFormat="1" ht="32.450000000000003" customHeight="1">
      <c r="A29" s="67">
        <v>1.23</v>
      </c>
      <c r="B29" s="80" t="s">
        <v>60</v>
      </c>
      <c r="C29" s="79" t="s">
        <v>61</v>
      </c>
      <c r="D29" s="70"/>
      <c r="E29" s="71"/>
      <c r="F29" s="36"/>
      <c r="G29" s="35">
        <f t="shared" si="1"/>
        <v>0</v>
      </c>
      <c r="H29" s="35"/>
      <c r="I29" s="36"/>
      <c r="J29" s="36"/>
      <c r="K29" s="36"/>
      <c r="L29" s="36"/>
      <c r="M29" s="36"/>
    </row>
    <row r="30" spans="1:13" s="34" customFormat="1" ht="34.15" customHeight="1">
      <c r="A30" s="67">
        <v>1.24</v>
      </c>
      <c r="B30" s="80" t="s">
        <v>60</v>
      </c>
      <c r="C30" s="79" t="s">
        <v>62</v>
      </c>
      <c r="D30" s="70"/>
      <c r="E30" s="71"/>
      <c r="F30" s="36"/>
      <c r="G30" s="35">
        <f t="shared" si="1"/>
        <v>0</v>
      </c>
      <c r="H30" s="35"/>
      <c r="I30" s="36"/>
      <c r="J30" s="36"/>
      <c r="K30" s="36"/>
      <c r="L30" s="36"/>
      <c r="M30" s="36"/>
    </row>
    <row r="31" spans="1:13" s="34" customFormat="1" ht="37.9">
      <c r="A31" s="67">
        <v>1.25</v>
      </c>
      <c r="B31" s="76" t="s">
        <v>63</v>
      </c>
      <c r="C31" s="77" t="s">
        <v>64</v>
      </c>
      <c r="D31" s="70"/>
      <c r="E31" s="71"/>
      <c r="F31" s="36"/>
      <c r="G31" s="35">
        <f t="shared" si="1"/>
        <v>0</v>
      </c>
      <c r="H31" s="35"/>
      <c r="I31" s="36"/>
      <c r="J31" s="36"/>
      <c r="K31" s="36"/>
      <c r="L31" s="36"/>
      <c r="M31" s="36"/>
    </row>
    <row r="32" spans="1:13" ht="25.15">
      <c r="A32" s="67">
        <v>1.26</v>
      </c>
      <c r="B32" s="76" t="s">
        <v>63</v>
      </c>
      <c r="C32" s="77" t="s">
        <v>65</v>
      </c>
      <c r="D32" s="70"/>
      <c r="E32" s="71"/>
      <c r="G32" s="35">
        <f t="shared" si="1"/>
        <v>0</v>
      </c>
    </row>
    <row r="33" spans="1:7" ht="25.15">
      <c r="A33" s="67">
        <v>1.27</v>
      </c>
      <c r="B33" s="76" t="s">
        <v>66</v>
      </c>
      <c r="C33" s="79" t="s">
        <v>67</v>
      </c>
      <c r="D33" s="70"/>
      <c r="E33" s="71"/>
      <c r="G33" s="35">
        <f t="shared" si="1"/>
        <v>0</v>
      </c>
    </row>
    <row r="34" spans="1:7" ht="25.15">
      <c r="A34" s="67">
        <v>1.28</v>
      </c>
      <c r="B34" s="76" t="s">
        <v>66</v>
      </c>
      <c r="C34" s="79" t="s">
        <v>68</v>
      </c>
      <c r="D34" s="70"/>
      <c r="E34" s="71"/>
      <c r="G34" s="35">
        <f t="shared" si="1"/>
        <v>0</v>
      </c>
    </row>
    <row r="35" spans="1:7" ht="25.15">
      <c r="A35" s="67">
        <v>1.29</v>
      </c>
      <c r="B35" s="76" t="s">
        <v>66</v>
      </c>
      <c r="C35" s="79" t="s">
        <v>69</v>
      </c>
      <c r="D35" s="70"/>
      <c r="E35" s="75"/>
      <c r="G35" s="35">
        <f t="shared" si="1"/>
        <v>0</v>
      </c>
    </row>
    <row r="36" spans="1:7" ht="25.15">
      <c r="A36" s="67">
        <v>1.3</v>
      </c>
      <c r="B36" s="76" t="s">
        <v>66</v>
      </c>
      <c r="C36" s="79" t="s">
        <v>70</v>
      </c>
      <c r="D36" s="70"/>
      <c r="E36" s="77"/>
      <c r="G36" s="35">
        <f t="shared" si="1"/>
        <v>0</v>
      </c>
    </row>
    <row r="37" spans="1:7">
      <c r="C37" s="4"/>
    </row>
    <row r="42" spans="1:7">
      <c r="C42" s="4"/>
      <c r="D42" s="5" t="s">
        <v>71</v>
      </c>
    </row>
    <row r="53" spans="3:3">
      <c r="C53" s="4"/>
    </row>
    <row r="68" spans="3:3">
      <c r="C68" s="4"/>
    </row>
    <row r="69" spans="3:3">
      <c r="C69" s="4"/>
    </row>
    <row r="70" spans="3:3">
      <c r="C70" s="4"/>
    </row>
    <row r="79" spans="3:3">
      <c r="C79" s="4"/>
    </row>
    <row r="86" spans="3:3">
      <c r="C86" s="4"/>
    </row>
    <row r="99" spans="3:3">
      <c r="C99" s="4"/>
    </row>
    <row r="107" spans="3:3">
      <c r="C107" s="4"/>
    </row>
    <row r="115" spans="3:3">
      <c r="C115" s="4"/>
    </row>
    <row r="131" spans="3:5">
      <c r="C131" s="4"/>
    </row>
    <row r="142" spans="3:5">
      <c r="C142" s="4"/>
      <c r="E142" s="7"/>
    </row>
    <row r="152" spans="3:3">
      <c r="C152" s="4"/>
    </row>
  </sheetData>
  <sheetProtection selectLockedCells="1"/>
  <mergeCells count="2">
    <mergeCell ref="C2:D2"/>
    <mergeCell ref="C3:D3"/>
  </mergeCells>
  <conditionalFormatting sqref="D7:D36">
    <cfRule type="cellIs" dxfId="11" priority="1" operator="equal">
      <formula>"NA"</formula>
    </cfRule>
    <cfRule type="cellIs" dxfId="10" priority="2" operator="equal">
      <formula>"n"</formula>
    </cfRule>
    <cfRule type="cellIs" dxfId="9" priority="3" operator="equal">
      <formula>"y"</formula>
    </cfRule>
  </conditionalFormatting>
  <pageMargins left="0.19685039370078741" right="0.19685039370078741" top="0.74803149606299213" bottom="0.74803149606299213" header="0.31496062992125984" footer="0.31496062992125984"/>
  <pageSetup paperSize="9" scale="95" fitToHeight="0" orientation="landscape" r:id="rId1"/>
  <headerFooter>
    <oddFooter>&amp;C&amp;"Verdana,Regular"&amp;6Finance Audit - Elizabeth Finn Homes Limited
Issue 1.00 - Date 01/07/22 - 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L169"/>
  <sheetViews>
    <sheetView showGridLines="0" topLeftCell="A4" zoomScaleNormal="100" workbookViewId="0">
      <selection activeCell="D4" sqref="D4"/>
    </sheetView>
  </sheetViews>
  <sheetFormatPr defaultColWidth="9.140625" defaultRowHeight="12"/>
  <cols>
    <col min="1" max="1" width="8" style="38" customWidth="1"/>
    <col min="2" max="2" width="28.7109375" style="38" customWidth="1"/>
    <col min="3" max="3" width="50.7109375" style="40" customWidth="1"/>
    <col min="4" max="4" width="11.7109375" style="38" customWidth="1"/>
    <col min="5" max="5" width="51.28515625" style="34" customWidth="1"/>
    <col min="6" max="7" width="9.140625" style="35"/>
    <col min="8" max="12" width="9.140625" style="36"/>
    <col min="13" max="16384" width="9.140625" style="34"/>
  </cols>
  <sheetData>
    <row r="1" spans="1:12" s="28" customFormat="1" ht="27.75" customHeight="1">
      <c r="A1" s="11" t="s">
        <v>20</v>
      </c>
      <c r="B1" s="58"/>
      <c r="C1" s="58"/>
      <c r="D1" s="59"/>
      <c r="F1" s="29"/>
      <c r="G1" s="29"/>
      <c r="H1" s="30"/>
      <c r="I1" s="30"/>
      <c r="J1" s="30"/>
      <c r="K1" s="30"/>
      <c r="L1" s="30"/>
    </row>
    <row r="2" spans="1:12" s="13" customFormat="1" ht="20.25" customHeight="1">
      <c r="A2" s="12" t="s">
        <v>2</v>
      </c>
      <c r="B2" s="12"/>
      <c r="C2" s="154" t="str">
        <f>REPT(Overview!C3,1)</f>
        <v>Home</v>
      </c>
      <c r="D2" s="154"/>
      <c r="E2" s="61"/>
      <c r="F2" s="14"/>
      <c r="G2" s="14"/>
      <c r="H2" s="15"/>
      <c r="I2" s="15"/>
      <c r="J2" s="15"/>
      <c r="K2" s="15"/>
      <c r="L2" s="15"/>
    </row>
    <row r="3" spans="1:12" s="13" customFormat="1" ht="20.25" customHeight="1">
      <c r="A3" s="12" t="s">
        <v>4</v>
      </c>
      <c r="B3" s="12"/>
      <c r="C3" s="154" t="str">
        <f>REPT(Overview!C4,1)</f>
        <v/>
      </c>
      <c r="D3" s="154"/>
      <c r="E3" s="61"/>
      <c r="F3" s="14"/>
      <c r="G3" s="14"/>
      <c r="H3" s="15"/>
      <c r="I3" s="15"/>
      <c r="J3" s="15"/>
      <c r="K3" s="15"/>
      <c r="L3" s="15"/>
    </row>
    <row r="4" spans="1:12" s="13" customFormat="1" ht="20.25" customHeight="1">
      <c r="A4" s="12" t="s">
        <v>5</v>
      </c>
      <c r="B4" s="12"/>
      <c r="C4" s="62">
        <f>SUM(Overview!C5)</f>
        <v>0</v>
      </c>
      <c r="D4" s="63" t="str">
        <f>REPT(Overview!D5,1)</f>
        <v/>
      </c>
      <c r="E4" s="61"/>
      <c r="F4" s="14"/>
      <c r="G4" s="14"/>
      <c r="H4" s="15"/>
      <c r="I4" s="15"/>
      <c r="J4" s="15"/>
      <c r="K4" s="15"/>
      <c r="L4" s="15"/>
    </row>
    <row r="5" spans="1:12" s="13" customFormat="1" ht="27.75" customHeight="1">
      <c r="A5" s="64">
        <v>2</v>
      </c>
      <c r="B5" s="64" t="s">
        <v>72</v>
      </c>
      <c r="C5" s="65" t="s">
        <v>25</v>
      </c>
      <c r="D5" s="107" t="str">
        <f>IF((COUNTIF($D$7:$D$33,"Y")+COUNTIF($D$7:$D$33,"N"))&lt;&gt;0,COUNTIF($D$7:$D$33,"Y")/(COUNTIF($D$7:$D$33,"Y")+COUNTIF($D$7:$D$33,"N")),"")</f>
        <v/>
      </c>
      <c r="F5" s="14"/>
      <c r="G5" s="14"/>
      <c r="H5" s="15"/>
      <c r="I5" s="15"/>
      <c r="J5" s="15"/>
      <c r="K5" s="15"/>
      <c r="L5" s="15"/>
    </row>
    <row r="6" spans="1:12" s="16" customFormat="1" ht="22.9">
      <c r="A6" s="31"/>
      <c r="B6" s="32"/>
      <c r="C6" s="33" t="s">
        <v>26</v>
      </c>
      <c r="D6" s="41" t="s">
        <v>27</v>
      </c>
      <c r="E6" s="31" t="s">
        <v>28</v>
      </c>
      <c r="F6" s="17">
        <f>SUM(F7:F33)</f>
        <v>0</v>
      </c>
      <c r="G6" s="17"/>
      <c r="H6" s="18"/>
      <c r="I6" s="18"/>
      <c r="J6" s="18"/>
      <c r="K6" s="18"/>
      <c r="L6" s="18"/>
    </row>
    <row r="7" spans="1:12" s="16" customFormat="1" ht="25.15">
      <c r="A7" s="67">
        <f>SUM(A5+0.01)</f>
        <v>2.0099999999999998</v>
      </c>
      <c r="B7" s="80" t="s">
        <v>73</v>
      </c>
      <c r="C7" s="78" t="s">
        <v>74</v>
      </c>
      <c r="D7" s="70"/>
      <c r="E7" s="131"/>
      <c r="F7" s="14">
        <f>IF(D7="NA",1,0)</f>
        <v>0</v>
      </c>
      <c r="G7" s="17"/>
      <c r="H7" s="18"/>
      <c r="I7" s="18"/>
      <c r="J7" s="18"/>
      <c r="K7" s="18"/>
      <c r="L7" s="18"/>
    </row>
    <row r="8" spans="1:12" s="16" customFormat="1" ht="12.6">
      <c r="A8" s="67">
        <f>SUM(A7+0.01)</f>
        <v>2.0199999999999996</v>
      </c>
      <c r="B8" s="80" t="s">
        <v>73</v>
      </c>
      <c r="C8" s="78" t="s">
        <v>75</v>
      </c>
      <c r="D8" s="70"/>
      <c r="E8" s="71"/>
      <c r="F8" s="14">
        <f t="shared" ref="F8" si="0">IF(D8="NA",1,0)</f>
        <v>0</v>
      </c>
      <c r="G8" s="17"/>
      <c r="H8" s="18"/>
      <c r="I8" s="18"/>
      <c r="J8" s="18"/>
      <c r="K8" s="18"/>
      <c r="L8" s="18"/>
    </row>
    <row r="9" spans="1:12" s="16" customFormat="1" ht="12.6">
      <c r="A9" s="67">
        <f t="shared" ref="A9:A33" si="1">SUM(A8+0.01)</f>
        <v>2.0299999999999994</v>
      </c>
      <c r="B9" s="80" t="s">
        <v>73</v>
      </c>
      <c r="C9" s="80" t="s">
        <v>76</v>
      </c>
      <c r="D9" s="70"/>
      <c r="E9" s="71"/>
      <c r="F9" s="14">
        <f t="shared" ref="F9:F35" si="2">IF(D9="NA",1,0)</f>
        <v>0</v>
      </c>
      <c r="G9" s="17"/>
      <c r="H9" s="18"/>
      <c r="I9" s="18"/>
      <c r="J9" s="18"/>
      <c r="K9" s="18"/>
      <c r="L9" s="18"/>
    </row>
    <row r="10" spans="1:12" s="16" customFormat="1" ht="12.6">
      <c r="A10" s="67">
        <f t="shared" si="1"/>
        <v>2.0399999999999991</v>
      </c>
      <c r="B10" s="80" t="s">
        <v>73</v>
      </c>
      <c r="C10" s="78" t="s">
        <v>77</v>
      </c>
      <c r="D10" s="70"/>
      <c r="E10" s="71"/>
      <c r="F10" s="14">
        <f t="shared" si="2"/>
        <v>0</v>
      </c>
      <c r="G10" s="17"/>
      <c r="H10" s="18"/>
      <c r="I10" s="18"/>
      <c r="J10" s="18"/>
      <c r="K10" s="18"/>
      <c r="L10" s="18"/>
    </row>
    <row r="11" spans="1:12" s="16" customFormat="1" ht="25.15">
      <c r="A11" s="67">
        <f t="shared" si="1"/>
        <v>2.0499999999999989</v>
      </c>
      <c r="B11" s="80" t="s">
        <v>73</v>
      </c>
      <c r="C11" s="80" t="s">
        <v>78</v>
      </c>
      <c r="D11" s="70"/>
      <c r="E11" s="71"/>
      <c r="F11" s="14">
        <f t="shared" si="2"/>
        <v>0</v>
      </c>
      <c r="G11" s="17"/>
      <c r="H11" s="18"/>
      <c r="I11" s="18"/>
      <c r="J11" s="18"/>
      <c r="K11" s="18"/>
      <c r="L11" s="18"/>
    </row>
    <row r="12" spans="1:12" s="16" customFormat="1" ht="12.6">
      <c r="A12" s="67">
        <f t="shared" si="1"/>
        <v>2.0599999999999987</v>
      </c>
      <c r="B12" s="80" t="s">
        <v>79</v>
      </c>
      <c r="C12" s="80" t="s">
        <v>80</v>
      </c>
      <c r="D12" s="70"/>
      <c r="E12" s="71"/>
      <c r="F12" s="14">
        <f t="shared" si="2"/>
        <v>0</v>
      </c>
      <c r="G12" s="17"/>
      <c r="H12" s="18"/>
      <c r="I12" s="18"/>
      <c r="J12" s="18"/>
      <c r="K12" s="18"/>
      <c r="L12" s="18"/>
    </row>
    <row r="13" spans="1:12" s="16" customFormat="1" ht="12.6">
      <c r="A13" s="67">
        <f t="shared" si="1"/>
        <v>2.0699999999999985</v>
      </c>
      <c r="B13" s="80" t="s">
        <v>79</v>
      </c>
      <c r="C13" s="80" t="s">
        <v>81</v>
      </c>
      <c r="D13" s="70"/>
      <c r="E13" s="71"/>
      <c r="F13" s="14">
        <f t="shared" si="2"/>
        <v>0</v>
      </c>
      <c r="G13" s="17"/>
      <c r="H13" s="18"/>
      <c r="I13" s="18"/>
      <c r="J13" s="18"/>
      <c r="K13" s="18"/>
      <c r="L13" s="18"/>
    </row>
    <row r="14" spans="1:12" s="16" customFormat="1" ht="12.6">
      <c r="A14" s="67">
        <f t="shared" si="1"/>
        <v>2.0799999999999983</v>
      </c>
      <c r="B14" s="80" t="s">
        <v>79</v>
      </c>
      <c r="C14" s="78" t="s">
        <v>76</v>
      </c>
      <c r="D14" s="70"/>
      <c r="E14" s="71"/>
      <c r="F14" s="14">
        <f t="shared" si="2"/>
        <v>0</v>
      </c>
      <c r="G14" s="17"/>
      <c r="H14" s="18"/>
      <c r="I14" s="18"/>
      <c r="J14" s="18"/>
      <c r="K14" s="18"/>
      <c r="L14" s="18"/>
    </row>
    <row r="15" spans="1:12" s="16" customFormat="1" ht="12.6">
      <c r="A15" s="67">
        <f t="shared" si="1"/>
        <v>2.0899999999999981</v>
      </c>
      <c r="B15" s="80" t="s">
        <v>79</v>
      </c>
      <c r="C15" s="79" t="s">
        <v>82</v>
      </c>
      <c r="D15" s="70"/>
      <c r="E15" s="71"/>
      <c r="F15" s="14">
        <f t="shared" si="2"/>
        <v>0</v>
      </c>
      <c r="G15" s="17"/>
      <c r="H15" s="18"/>
      <c r="I15" s="18"/>
      <c r="J15" s="18"/>
      <c r="K15" s="18"/>
      <c r="L15" s="18"/>
    </row>
    <row r="16" spans="1:12" s="16" customFormat="1" ht="25.15">
      <c r="A16" s="67">
        <f t="shared" si="1"/>
        <v>2.0999999999999979</v>
      </c>
      <c r="B16" s="80" t="s">
        <v>83</v>
      </c>
      <c r="C16" s="79" t="s">
        <v>84</v>
      </c>
      <c r="D16" s="70"/>
      <c r="E16" s="71"/>
      <c r="F16" s="14">
        <f t="shared" si="2"/>
        <v>0</v>
      </c>
      <c r="G16" s="17"/>
      <c r="H16" s="18"/>
      <c r="I16" s="18"/>
      <c r="J16" s="18"/>
      <c r="K16" s="18"/>
      <c r="L16" s="18"/>
    </row>
    <row r="17" spans="1:12" s="16" customFormat="1" ht="12.6">
      <c r="A17" s="67">
        <f t="shared" si="1"/>
        <v>2.1099999999999977</v>
      </c>
      <c r="B17" s="80" t="s">
        <v>83</v>
      </c>
      <c r="C17" s="80" t="s">
        <v>85</v>
      </c>
      <c r="D17" s="70"/>
      <c r="E17" s="71"/>
      <c r="F17" s="14">
        <f t="shared" si="2"/>
        <v>0</v>
      </c>
      <c r="G17" s="17"/>
      <c r="H17" s="18"/>
      <c r="I17" s="18"/>
      <c r="J17" s="18"/>
      <c r="K17" s="18"/>
      <c r="L17" s="18"/>
    </row>
    <row r="18" spans="1:12" s="16" customFormat="1" ht="12.6">
      <c r="A18" s="67">
        <f t="shared" si="1"/>
        <v>2.1199999999999974</v>
      </c>
      <c r="B18" s="80" t="s">
        <v>83</v>
      </c>
      <c r="C18" s="80" t="s">
        <v>76</v>
      </c>
      <c r="D18" s="70"/>
      <c r="E18" s="71"/>
      <c r="F18" s="14">
        <f t="shared" si="2"/>
        <v>0</v>
      </c>
      <c r="G18" s="17"/>
      <c r="H18" s="18"/>
      <c r="I18" s="18"/>
      <c r="J18" s="18"/>
      <c r="K18" s="18"/>
      <c r="L18" s="18"/>
    </row>
    <row r="19" spans="1:12" s="16" customFormat="1" ht="12.6">
      <c r="A19" s="67">
        <f t="shared" si="1"/>
        <v>2.1299999999999972</v>
      </c>
      <c r="B19" s="80" t="s">
        <v>83</v>
      </c>
      <c r="C19" s="80" t="s">
        <v>77</v>
      </c>
      <c r="D19" s="70"/>
      <c r="E19" s="71"/>
      <c r="F19" s="14">
        <f t="shared" si="2"/>
        <v>0</v>
      </c>
      <c r="G19" s="17"/>
      <c r="H19" s="18"/>
      <c r="I19" s="18"/>
      <c r="J19" s="18"/>
      <c r="K19" s="18"/>
      <c r="L19" s="18"/>
    </row>
    <row r="20" spans="1:12" s="16" customFormat="1" ht="12.6">
      <c r="A20" s="67">
        <f t="shared" si="1"/>
        <v>2.139999999999997</v>
      </c>
      <c r="B20" s="80" t="s">
        <v>83</v>
      </c>
      <c r="C20" s="80" t="s">
        <v>86</v>
      </c>
      <c r="D20" s="70"/>
      <c r="E20" s="71"/>
      <c r="F20" s="14">
        <f t="shared" si="2"/>
        <v>0</v>
      </c>
      <c r="G20" s="17"/>
      <c r="H20" s="18"/>
      <c r="I20" s="18"/>
      <c r="J20" s="18"/>
      <c r="K20" s="18"/>
      <c r="L20" s="18"/>
    </row>
    <row r="21" spans="1:12" s="16" customFormat="1" ht="12.6">
      <c r="A21" s="67">
        <f t="shared" si="1"/>
        <v>2.1499999999999968</v>
      </c>
      <c r="B21" s="80" t="s">
        <v>83</v>
      </c>
      <c r="C21" s="77" t="s">
        <v>87</v>
      </c>
      <c r="D21" s="70"/>
      <c r="E21" s="71"/>
      <c r="F21" s="14">
        <f t="shared" si="2"/>
        <v>0</v>
      </c>
      <c r="G21" s="17"/>
      <c r="H21" s="18"/>
      <c r="I21" s="18"/>
      <c r="J21" s="18"/>
      <c r="K21" s="18"/>
      <c r="L21" s="18"/>
    </row>
    <row r="22" spans="1:12" s="16" customFormat="1" ht="12.6">
      <c r="A22" s="67">
        <f t="shared" si="1"/>
        <v>2.1599999999999966</v>
      </c>
      <c r="B22" s="80" t="s">
        <v>83</v>
      </c>
      <c r="C22" s="80" t="s">
        <v>88</v>
      </c>
      <c r="D22" s="70"/>
      <c r="E22" s="71"/>
      <c r="F22" s="14">
        <f t="shared" si="2"/>
        <v>0</v>
      </c>
      <c r="G22" s="17"/>
      <c r="H22" s="18"/>
      <c r="I22" s="18"/>
      <c r="J22" s="18"/>
      <c r="K22" s="18"/>
      <c r="L22" s="18"/>
    </row>
    <row r="23" spans="1:12" s="16" customFormat="1" ht="29.45" customHeight="1">
      <c r="A23" s="67">
        <f t="shared" si="1"/>
        <v>2.1699999999999964</v>
      </c>
      <c r="B23" s="76" t="s">
        <v>89</v>
      </c>
      <c r="C23" s="80" t="s">
        <v>90</v>
      </c>
      <c r="D23" s="70"/>
      <c r="E23" s="71"/>
      <c r="F23" s="14">
        <f t="shared" si="2"/>
        <v>0</v>
      </c>
      <c r="G23" s="17"/>
      <c r="H23" s="18"/>
      <c r="I23" s="18"/>
      <c r="J23" s="18"/>
      <c r="K23" s="18"/>
      <c r="L23" s="18"/>
    </row>
    <row r="24" spans="1:12" s="16" customFormat="1" ht="48.75" customHeight="1">
      <c r="A24" s="67">
        <f t="shared" si="1"/>
        <v>2.1799999999999962</v>
      </c>
      <c r="B24" s="76" t="s">
        <v>89</v>
      </c>
      <c r="C24" s="80" t="s">
        <v>91</v>
      </c>
      <c r="D24" s="70"/>
      <c r="E24" s="71"/>
      <c r="F24" s="14">
        <f t="shared" si="2"/>
        <v>0</v>
      </c>
      <c r="G24" s="17"/>
      <c r="H24" s="18"/>
      <c r="I24" s="18"/>
      <c r="J24" s="18"/>
      <c r="K24" s="18"/>
      <c r="L24" s="18"/>
    </row>
    <row r="25" spans="1:12" s="16" customFormat="1" ht="25.15">
      <c r="A25" s="67">
        <f t="shared" si="1"/>
        <v>2.1899999999999959</v>
      </c>
      <c r="B25" s="76" t="s">
        <v>89</v>
      </c>
      <c r="C25" s="80" t="s">
        <v>92</v>
      </c>
      <c r="D25" s="70"/>
      <c r="E25" s="71"/>
      <c r="F25" s="14">
        <f t="shared" si="2"/>
        <v>0</v>
      </c>
      <c r="G25" s="17"/>
      <c r="H25" s="18"/>
      <c r="I25" s="18"/>
      <c r="J25" s="18"/>
      <c r="K25" s="18"/>
      <c r="L25" s="18"/>
    </row>
    <row r="26" spans="1:12" s="16" customFormat="1" ht="17.45" customHeight="1">
      <c r="A26" s="67">
        <f t="shared" si="1"/>
        <v>2.1999999999999957</v>
      </c>
      <c r="B26" s="76" t="s">
        <v>89</v>
      </c>
      <c r="C26" s="80" t="s">
        <v>93</v>
      </c>
      <c r="D26" s="70"/>
      <c r="E26" s="71"/>
      <c r="F26" s="14">
        <f t="shared" si="2"/>
        <v>0</v>
      </c>
      <c r="G26" s="17"/>
      <c r="H26" s="18"/>
      <c r="I26" s="18"/>
      <c r="J26" s="18"/>
      <c r="K26" s="18"/>
      <c r="L26" s="18"/>
    </row>
    <row r="27" spans="1:12" s="16" customFormat="1" ht="50.45">
      <c r="A27" s="67">
        <f t="shared" si="1"/>
        <v>2.2099999999999955</v>
      </c>
      <c r="B27" s="76" t="s">
        <v>89</v>
      </c>
      <c r="C27" s="80" t="s">
        <v>94</v>
      </c>
      <c r="D27" s="70"/>
      <c r="E27" s="71"/>
      <c r="F27" s="14">
        <f t="shared" si="2"/>
        <v>0</v>
      </c>
      <c r="G27" s="17"/>
      <c r="H27" s="18"/>
      <c r="I27" s="18"/>
      <c r="J27" s="18"/>
      <c r="K27" s="18"/>
      <c r="L27" s="18"/>
    </row>
    <row r="28" spans="1:12" s="16" customFormat="1" ht="37.9">
      <c r="A28" s="67">
        <f t="shared" si="1"/>
        <v>2.2199999999999953</v>
      </c>
      <c r="B28" s="76" t="s">
        <v>89</v>
      </c>
      <c r="C28" s="78" t="s">
        <v>95</v>
      </c>
      <c r="D28" s="70"/>
      <c r="E28" s="131"/>
      <c r="F28" s="14">
        <f t="shared" si="2"/>
        <v>0</v>
      </c>
      <c r="G28" s="17"/>
      <c r="H28" s="18"/>
      <c r="I28" s="18"/>
      <c r="J28" s="18"/>
      <c r="K28" s="18"/>
      <c r="L28" s="18"/>
    </row>
    <row r="29" spans="1:12" s="16" customFormat="1" ht="25.15">
      <c r="A29" s="67">
        <f t="shared" si="1"/>
        <v>2.2299999999999951</v>
      </c>
      <c r="B29" s="68" t="s">
        <v>96</v>
      </c>
      <c r="C29" s="77" t="s">
        <v>97</v>
      </c>
      <c r="D29" s="70"/>
      <c r="E29" s="71"/>
      <c r="F29" s="14">
        <f t="shared" si="2"/>
        <v>0</v>
      </c>
      <c r="G29" s="17"/>
      <c r="H29" s="18"/>
      <c r="I29" s="18"/>
      <c r="J29" s="18"/>
      <c r="K29" s="18"/>
      <c r="L29" s="18"/>
    </row>
    <row r="30" spans="1:12" s="16" customFormat="1" ht="25.15">
      <c r="A30" s="67">
        <f t="shared" si="1"/>
        <v>2.2399999999999949</v>
      </c>
      <c r="B30" s="68" t="s">
        <v>96</v>
      </c>
      <c r="C30" s="78" t="s">
        <v>98</v>
      </c>
      <c r="D30" s="70"/>
      <c r="E30" s="71"/>
      <c r="F30" s="14">
        <f t="shared" si="2"/>
        <v>0</v>
      </c>
      <c r="G30" s="17"/>
      <c r="H30" s="18"/>
      <c r="I30" s="18"/>
      <c r="J30" s="18"/>
      <c r="K30" s="18"/>
      <c r="L30" s="18"/>
    </row>
    <row r="31" spans="1:12" s="16" customFormat="1" ht="25.15">
      <c r="A31" s="67">
        <f t="shared" si="1"/>
        <v>2.2499999999999947</v>
      </c>
      <c r="B31" s="68" t="s">
        <v>96</v>
      </c>
      <c r="C31" s="77" t="s">
        <v>99</v>
      </c>
      <c r="D31" s="70"/>
      <c r="E31" s="71"/>
      <c r="F31" s="14">
        <f t="shared" si="2"/>
        <v>0</v>
      </c>
      <c r="G31" s="17"/>
      <c r="H31" s="18"/>
      <c r="I31" s="18"/>
      <c r="J31" s="18"/>
      <c r="K31" s="18"/>
      <c r="L31" s="18"/>
    </row>
    <row r="32" spans="1:12" s="16" customFormat="1" ht="25.15">
      <c r="A32" s="67">
        <f t="shared" si="1"/>
        <v>2.2599999999999945</v>
      </c>
      <c r="B32" s="68" t="s">
        <v>96</v>
      </c>
      <c r="C32" s="77" t="s">
        <v>100</v>
      </c>
      <c r="D32" s="70"/>
      <c r="E32" s="131"/>
      <c r="F32" s="14">
        <f t="shared" si="2"/>
        <v>0</v>
      </c>
      <c r="G32" s="17"/>
      <c r="H32" s="18"/>
      <c r="I32" s="18"/>
      <c r="J32" s="18"/>
      <c r="K32" s="18"/>
      <c r="L32" s="18"/>
    </row>
    <row r="33" spans="1:12" s="16" customFormat="1" ht="37.9">
      <c r="A33" s="67">
        <f t="shared" si="1"/>
        <v>2.2699999999999942</v>
      </c>
      <c r="B33" s="68" t="s">
        <v>96</v>
      </c>
      <c r="C33" s="77" t="s">
        <v>101</v>
      </c>
      <c r="D33" s="70"/>
      <c r="E33" s="131"/>
      <c r="F33" s="14">
        <f t="shared" si="2"/>
        <v>0</v>
      </c>
      <c r="G33" s="17"/>
      <c r="H33" s="18"/>
      <c r="I33" s="18"/>
      <c r="J33" s="18"/>
      <c r="K33" s="18"/>
      <c r="L33" s="18"/>
    </row>
    <row r="34" spans="1:12" s="51" customFormat="1" ht="11.45">
      <c r="A34" s="55"/>
      <c r="B34" s="55"/>
      <c r="C34" s="54"/>
      <c r="D34" s="55"/>
      <c r="F34" s="52">
        <f t="shared" si="2"/>
        <v>0</v>
      </c>
      <c r="G34" s="52"/>
      <c r="H34" s="53"/>
      <c r="I34" s="53"/>
      <c r="J34" s="53"/>
      <c r="K34" s="53"/>
      <c r="L34" s="53"/>
    </row>
    <row r="35" spans="1:12">
      <c r="F35" s="35">
        <f t="shared" si="2"/>
        <v>0</v>
      </c>
    </row>
    <row r="42" spans="1:12">
      <c r="C42" s="39"/>
    </row>
    <row r="49" spans="3:3">
      <c r="C49" s="39"/>
    </row>
    <row r="53" spans="3:3">
      <c r="C53" s="39"/>
    </row>
    <row r="54" spans="3:3">
      <c r="C54" s="39"/>
    </row>
    <row r="59" spans="3:3">
      <c r="C59" s="39"/>
    </row>
    <row r="70" spans="3:3">
      <c r="C70" s="39"/>
    </row>
    <row r="85" spans="3:3">
      <c r="C85" s="39"/>
    </row>
    <row r="86" spans="3:3">
      <c r="C86" s="39"/>
    </row>
    <row r="87" spans="3:3">
      <c r="C87" s="39"/>
    </row>
    <row r="96" spans="3:3">
      <c r="C96" s="39"/>
    </row>
    <row r="103" spans="3:3">
      <c r="C103" s="39"/>
    </row>
    <row r="116" spans="3:3">
      <c r="C116" s="39"/>
    </row>
    <row r="124" spans="3:3">
      <c r="C124" s="39"/>
    </row>
    <row r="132" spans="3:3">
      <c r="C132" s="39"/>
    </row>
    <row r="148" spans="3:5">
      <c r="C148" s="39"/>
    </row>
    <row r="159" spans="3:5">
      <c r="C159" s="39"/>
      <c r="E159" s="60"/>
    </row>
    <row r="169" spans="3:3">
      <c r="C169" s="39"/>
    </row>
  </sheetData>
  <sheetProtection selectLockedCells="1"/>
  <mergeCells count="2">
    <mergeCell ref="C2:D2"/>
    <mergeCell ref="C3:D3"/>
  </mergeCells>
  <conditionalFormatting sqref="D7:D33">
    <cfRule type="cellIs" dxfId="8" priority="1" operator="equal">
      <formula>"NA"</formula>
    </cfRule>
    <cfRule type="cellIs" dxfId="7" priority="2" operator="equal">
      <formula>"n"</formula>
    </cfRule>
    <cfRule type="cellIs" dxfId="6" priority="3" operator="equal">
      <formula>"y"</formula>
    </cfRule>
  </conditionalFormatting>
  <pageMargins left="0.19685039370078741" right="0.19685039370078741" top="0.74803149606299213" bottom="0.74803149606299213" header="0.31496062992125984" footer="0.31496062992125984"/>
  <pageSetup paperSize="9" scale="95" fitToHeight="0" orientation="landscape" r:id="rId1"/>
  <headerFooter>
    <oddFooter>&amp;C&amp;"Verdana,Regular"&amp;6Finance Audit - Elizabeth Finn Homes Limited
Issue 1.00 - Date 01/07/22 - 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499984740745262"/>
    <pageSetUpPr fitToPage="1"/>
  </sheetPr>
  <dimension ref="A1:L123"/>
  <sheetViews>
    <sheetView showGridLines="0" topLeftCell="A9" zoomScaleNormal="100" workbookViewId="0">
      <selection activeCell="D25" sqref="D25"/>
    </sheetView>
  </sheetViews>
  <sheetFormatPr defaultColWidth="9.140625" defaultRowHeight="12.6"/>
  <cols>
    <col min="1" max="1" width="8" style="23" customWidth="1"/>
    <col min="2" max="2" width="28.7109375" style="24" customWidth="1"/>
    <col min="3" max="3" width="50.7109375" style="20" customWidth="1"/>
    <col min="4" max="4" width="11.7109375" style="19" customWidth="1"/>
    <col min="5" max="5" width="51.28515625" style="16" customWidth="1"/>
    <col min="6" max="7" width="9.140625" style="17"/>
    <col min="8" max="12" width="9.140625" style="18"/>
    <col min="13" max="16384" width="9.140625" style="16"/>
  </cols>
  <sheetData>
    <row r="1" spans="1:12" s="13" customFormat="1" ht="27.75" customHeight="1">
      <c r="A1" s="11" t="s">
        <v>20</v>
      </c>
      <c r="B1" s="21"/>
      <c r="C1" s="12"/>
      <c r="D1" s="22"/>
      <c r="F1" s="14"/>
      <c r="G1" s="14"/>
      <c r="H1" s="15"/>
      <c r="I1" s="15"/>
      <c r="J1" s="15"/>
      <c r="K1" s="15"/>
      <c r="L1" s="15"/>
    </row>
    <row r="2" spans="1:12" s="43" customFormat="1" ht="20.25" customHeight="1">
      <c r="A2" s="12" t="s">
        <v>2</v>
      </c>
      <c r="B2" s="21"/>
      <c r="C2" s="154" t="str">
        <f>REPT(Overview!C3,1)</f>
        <v>Home</v>
      </c>
      <c r="D2" s="154"/>
      <c r="E2" s="61"/>
      <c r="F2" s="49"/>
      <c r="G2" s="49"/>
      <c r="H2" s="50"/>
      <c r="I2" s="50"/>
      <c r="J2" s="50"/>
      <c r="K2" s="50"/>
      <c r="L2" s="50"/>
    </row>
    <row r="3" spans="1:12" s="43" customFormat="1" ht="20.25" customHeight="1">
      <c r="A3" s="12" t="s">
        <v>4</v>
      </c>
      <c r="B3" s="21"/>
      <c r="C3" s="154" t="str">
        <f>REPT(Overview!C4,1)</f>
        <v/>
      </c>
      <c r="D3" s="154"/>
      <c r="E3" s="61"/>
      <c r="F3" s="49"/>
      <c r="G3" s="49"/>
      <c r="H3" s="50"/>
      <c r="I3" s="50"/>
      <c r="J3" s="50"/>
      <c r="K3" s="50"/>
      <c r="L3" s="50"/>
    </row>
    <row r="4" spans="1:12" s="43" customFormat="1" ht="20.25" customHeight="1">
      <c r="A4" s="12" t="s">
        <v>5</v>
      </c>
      <c r="B4" s="21"/>
      <c r="C4" s="62">
        <f>SUM(Overview!C5)</f>
        <v>0</v>
      </c>
      <c r="D4" s="63" t="str">
        <f>REPT(Overview!D5,1)</f>
        <v/>
      </c>
      <c r="E4" s="61"/>
      <c r="F4" s="49"/>
      <c r="G4" s="49"/>
      <c r="H4" s="50"/>
      <c r="I4" s="50"/>
      <c r="J4" s="50"/>
      <c r="K4" s="50"/>
      <c r="L4" s="50"/>
    </row>
    <row r="5" spans="1:12" s="43" customFormat="1" ht="27.75" customHeight="1">
      <c r="A5" s="64">
        <v>3</v>
      </c>
      <c r="B5" s="64" t="s">
        <v>13</v>
      </c>
      <c r="C5" s="65" t="s">
        <v>25</v>
      </c>
      <c r="D5" s="107" t="str">
        <f>IF((COUNTIF($D$7:$D$33,"Y")+COUNTIF($D$7:$D$33,"N"))&lt;&gt;0,COUNTIF($D$7:$D$33,"Y")/(COUNTIF($D$7:$D$33,"Y")+COUNTIF($D$7:$D$33,"N")),"")</f>
        <v/>
      </c>
      <c r="E5" s="13"/>
      <c r="F5" s="49"/>
      <c r="G5" s="49"/>
      <c r="H5" s="50"/>
      <c r="I5" s="50"/>
      <c r="J5" s="50"/>
      <c r="K5" s="50"/>
      <c r="L5" s="50"/>
    </row>
    <row r="6" spans="1:12" s="51" customFormat="1" ht="22.9">
      <c r="A6" s="31"/>
      <c r="B6" s="32"/>
      <c r="C6" s="33" t="s">
        <v>26</v>
      </c>
      <c r="D6" s="41" t="s">
        <v>27</v>
      </c>
      <c r="E6" s="31" t="s">
        <v>28</v>
      </c>
      <c r="F6" s="52">
        <f>SUM(F7:F35)</f>
        <v>0</v>
      </c>
      <c r="G6" s="52"/>
      <c r="H6" s="53"/>
      <c r="I6" s="53"/>
      <c r="J6" s="53"/>
      <c r="K6" s="53"/>
      <c r="L6" s="53"/>
    </row>
    <row r="7" spans="1:12" s="51" customFormat="1" ht="25.15">
      <c r="A7" s="67">
        <f>SUM(A5+0.01)</f>
        <v>3.01</v>
      </c>
      <c r="B7" s="68" t="s">
        <v>102</v>
      </c>
      <c r="C7" s="80" t="s">
        <v>103</v>
      </c>
      <c r="D7" s="70"/>
      <c r="E7" s="71"/>
      <c r="F7" s="49">
        <f>IF(D7="NA",1,0)</f>
        <v>0</v>
      </c>
      <c r="G7" s="52"/>
      <c r="H7" s="53"/>
      <c r="I7" s="53"/>
      <c r="J7" s="53"/>
      <c r="K7" s="53"/>
      <c r="L7" s="53"/>
    </row>
    <row r="8" spans="1:12" s="51" customFormat="1" ht="37.9">
      <c r="A8" s="67">
        <v>3.02</v>
      </c>
      <c r="B8" s="68" t="s">
        <v>102</v>
      </c>
      <c r="C8" s="80" t="s">
        <v>104</v>
      </c>
      <c r="D8" s="70"/>
      <c r="E8" s="71"/>
      <c r="F8" s="49"/>
      <c r="G8" s="52"/>
      <c r="H8" s="53"/>
      <c r="I8" s="53"/>
      <c r="J8" s="53"/>
      <c r="K8" s="53"/>
      <c r="L8" s="53"/>
    </row>
    <row r="9" spans="1:12" s="51" customFormat="1" ht="25.15">
      <c r="A9" s="67">
        <v>3.03</v>
      </c>
      <c r="B9" s="68" t="s">
        <v>102</v>
      </c>
      <c r="C9" s="80" t="s">
        <v>105</v>
      </c>
      <c r="D9" s="70"/>
      <c r="E9" s="71"/>
      <c r="F9" s="49">
        <f t="shared" ref="F9:F33" si="0">IF(D9="NA",1,0)</f>
        <v>0</v>
      </c>
      <c r="G9" s="52"/>
      <c r="H9" s="53"/>
      <c r="I9" s="53"/>
      <c r="J9" s="53"/>
      <c r="K9" s="53"/>
      <c r="L9" s="53"/>
    </row>
    <row r="10" spans="1:12" s="51" customFormat="1" ht="25.15">
      <c r="A10" s="67">
        <v>3.04</v>
      </c>
      <c r="B10" s="68" t="s">
        <v>102</v>
      </c>
      <c r="C10" s="80" t="s">
        <v>106</v>
      </c>
      <c r="D10" s="70"/>
      <c r="E10" s="71"/>
      <c r="F10" s="49">
        <f t="shared" si="0"/>
        <v>0</v>
      </c>
      <c r="G10" s="52"/>
      <c r="H10" s="53"/>
      <c r="I10" s="53"/>
      <c r="J10" s="53"/>
      <c r="K10" s="53"/>
      <c r="L10" s="53"/>
    </row>
    <row r="11" spans="1:12" s="51" customFormat="1" ht="25.15">
      <c r="A11" s="67">
        <v>3.05</v>
      </c>
      <c r="B11" s="68" t="s">
        <v>102</v>
      </c>
      <c r="C11" s="80" t="s">
        <v>107</v>
      </c>
      <c r="D11" s="70"/>
      <c r="E11" s="71"/>
      <c r="F11" s="49">
        <f t="shared" si="0"/>
        <v>0</v>
      </c>
      <c r="G11" s="52"/>
      <c r="H11" s="53"/>
      <c r="I11" s="53"/>
      <c r="J11" s="53"/>
      <c r="K11" s="53"/>
      <c r="L11" s="53"/>
    </row>
    <row r="12" spans="1:12" s="51" customFormat="1" ht="25.15">
      <c r="A12" s="67">
        <v>3.06</v>
      </c>
      <c r="B12" s="68" t="s">
        <v>102</v>
      </c>
      <c r="C12" s="80" t="s">
        <v>108</v>
      </c>
      <c r="D12" s="70"/>
      <c r="E12" s="71"/>
      <c r="F12" s="49">
        <f t="shared" si="0"/>
        <v>0</v>
      </c>
      <c r="G12" s="52"/>
      <c r="H12" s="53"/>
      <c r="I12" s="53"/>
      <c r="J12" s="53"/>
      <c r="K12" s="53"/>
      <c r="L12" s="53"/>
    </row>
    <row r="13" spans="1:12" s="51" customFormat="1" ht="25.15">
      <c r="A13" s="67">
        <v>3.07</v>
      </c>
      <c r="B13" s="68" t="s">
        <v>102</v>
      </c>
      <c r="C13" s="80" t="s">
        <v>109</v>
      </c>
      <c r="D13" s="70"/>
      <c r="E13" s="71"/>
      <c r="F13" s="49">
        <f t="shared" si="0"/>
        <v>0</v>
      </c>
      <c r="G13" s="52"/>
      <c r="H13" s="53"/>
      <c r="I13" s="53"/>
      <c r="J13" s="53"/>
      <c r="K13" s="53"/>
      <c r="L13" s="53"/>
    </row>
    <row r="14" spans="1:12" s="51" customFormat="1" ht="25.15">
      <c r="A14" s="67">
        <v>3.08</v>
      </c>
      <c r="B14" s="68" t="s">
        <v>102</v>
      </c>
      <c r="C14" s="80" t="s">
        <v>110</v>
      </c>
      <c r="D14" s="70"/>
      <c r="E14" s="71"/>
      <c r="F14" s="49">
        <f t="shared" si="0"/>
        <v>0</v>
      </c>
      <c r="G14" s="52"/>
      <c r="H14" s="53"/>
      <c r="I14" s="53"/>
      <c r="J14" s="53"/>
      <c r="K14" s="53"/>
      <c r="L14" s="53"/>
    </row>
    <row r="15" spans="1:12" s="51" customFormat="1" ht="25.15">
      <c r="A15" s="67">
        <v>3.09</v>
      </c>
      <c r="B15" s="68" t="s">
        <v>102</v>
      </c>
      <c r="C15" s="80" t="s">
        <v>111</v>
      </c>
      <c r="D15" s="70"/>
      <c r="E15" s="71"/>
      <c r="F15" s="49">
        <f t="shared" si="0"/>
        <v>0</v>
      </c>
      <c r="G15" s="52"/>
      <c r="H15" s="53"/>
      <c r="I15" s="53"/>
      <c r="J15" s="53"/>
      <c r="K15" s="53"/>
      <c r="L15" s="53"/>
    </row>
    <row r="16" spans="1:12" s="51" customFormat="1" ht="25.15">
      <c r="A16" s="67">
        <v>3.1</v>
      </c>
      <c r="B16" s="68" t="s">
        <v>102</v>
      </c>
      <c r="C16" s="80" t="s">
        <v>112</v>
      </c>
      <c r="D16" s="70"/>
      <c r="E16" s="71"/>
      <c r="F16" s="49">
        <f t="shared" si="0"/>
        <v>0</v>
      </c>
      <c r="G16" s="52"/>
      <c r="H16" s="53"/>
      <c r="I16" s="53"/>
      <c r="J16" s="53"/>
      <c r="K16" s="53"/>
      <c r="L16" s="53"/>
    </row>
    <row r="17" spans="1:12" s="51" customFormat="1">
      <c r="A17" s="67">
        <v>3.11</v>
      </c>
      <c r="B17" s="68" t="s">
        <v>102</v>
      </c>
      <c r="C17" s="80" t="s">
        <v>113</v>
      </c>
      <c r="D17" s="70"/>
      <c r="E17" s="71"/>
      <c r="F17" s="49">
        <f t="shared" si="0"/>
        <v>0</v>
      </c>
      <c r="G17" s="52"/>
      <c r="H17" s="53"/>
      <c r="I17" s="53"/>
      <c r="J17" s="53"/>
      <c r="K17" s="53"/>
      <c r="L17" s="53"/>
    </row>
    <row r="18" spans="1:12" s="51" customFormat="1" ht="25.15">
      <c r="A18" s="67">
        <v>3.12</v>
      </c>
      <c r="B18" s="68" t="s">
        <v>102</v>
      </c>
      <c r="C18" s="80" t="s">
        <v>114</v>
      </c>
      <c r="D18" s="70"/>
      <c r="E18" s="71"/>
      <c r="F18" s="49">
        <f t="shared" si="0"/>
        <v>0</v>
      </c>
      <c r="G18" s="52"/>
      <c r="H18" s="53"/>
      <c r="I18" s="53"/>
      <c r="J18" s="53"/>
      <c r="K18" s="53"/>
      <c r="L18" s="53"/>
    </row>
    <row r="19" spans="1:12" s="51" customFormat="1" ht="25.15">
      <c r="A19" s="67">
        <v>3.13</v>
      </c>
      <c r="B19" s="68" t="s">
        <v>102</v>
      </c>
      <c r="C19" s="80" t="s">
        <v>115</v>
      </c>
      <c r="D19" s="70"/>
      <c r="E19" s="71"/>
      <c r="F19" s="49">
        <f t="shared" si="0"/>
        <v>0</v>
      </c>
      <c r="G19" s="52"/>
      <c r="H19" s="53"/>
      <c r="I19" s="53"/>
      <c r="J19" s="53"/>
      <c r="K19" s="53"/>
      <c r="L19" s="53"/>
    </row>
    <row r="20" spans="1:12" s="51" customFormat="1" ht="15.6" customHeight="1">
      <c r="A20" s="67">
        <v>3.14</v>
      </c>
      <c r="B20" s="68" t="s">
        <v>116</v>
      </c>
      <c r="C20" s="80" t="s">
        <v>117</v>
      </c>
      <c r="D20" s="70"/>
      <c r="E20" s="71"/>
      <c r="F20" s="49">
        <f t="shared" si="0"/>
        <v>0</v>
      </c>
      <c r="G20" s="52"/>
      <c r="H20" s="53"/>
      <c r="I20" s="53"/>
      <c r="J20" s="53"/>
      <c r="K20" s="53"/>
      <c r="L20" s="53"/>
    </row>
    <row r="21" spans="1:12" s="51" customFormat="1" ht="15.6" customHeight="1">
      <c r="A21" s="67">
        <v>3.15</v>
      </c>
      <c r="B21" s="68" t="s">
        <v>116</v>
      </c>
      <c r="C21" s="80" t="s">
        <v>118</v>
      </c>
      <c r="D21" s="70"/>
      <c r="E21" s="71"/>
      <c r="F21" s="49">
        <f t="shared" si="0"/>
        <v>0</v>
      </c>
      <c r="G21" s="52"/>
      <c r="H21" s="53"/>
      <c r="I21" s="53"/>
      <c r="J21" s="53"/>
      <c r="K21" s="53"/>
      <c r="L21" s="53"/>
    </row>
    <row r="22" spans="1:12" s="51" customFormat="1">
      <c r="A22" s="67">
        <v>3.16</v>
      </c>
      <c r="B22" s="68" t="s">
        <v>116</v>
      </c>
      <c r="C22" s="80" t="s">
        <v>119</v>
      </c>
      <c r="D22" s="70"/>
      <c r="E22" s="71"/>
      <c r="F22" s="49">
        <f t="shared" si="0"/>
        <v>0</v>
      </c>
      <c r="G22" s="52"/>
      <c r="H22" s="53"/>
      <c r="I22" s="53"/>
      <c r="J22" s="53"/>
      <c r="K22" s="53"/>
      <c r="L22" s="53"/>
    </row>
    <row r="23" spans="1:12" s="51" customFormat="1" ht="25.15">
      <c r="A23" s="67">
        <v>3.17</v>
      </c>
      <c r="B23" s="68" t="s">
        <v>116</v>
      </c>
      <c r="C23" s="80" t="s">
        <v>120</v>
      </c>
      <c r="D23" s="70"/>
      <c r="E23" s="71"/>
      <c r="F23" s="49">
        <f t="shared" si="0"/>
        <v>0</v>
      </c>
      <c r="G23" s="52"/>
      <c r="H23" s="53"/>
      <c r="I23" s="53"/>
      <c r="J23" s="53"/>
      <c r="K23" s="53"/>
      <c r="L23" s="53"/>
    </row>
    <row r="24" spans="1:12" s="51" customFormat="1">
      <c r="A24" s="67"/>
      <c r="B24" s="68"/>
      <c r="C24" s="80"/>
      <c r="D24" s="70"/>
      <c r="E24" s="71"/>
      <c r="F24" s="49">
        <f t="shared" si="0"/>
        <v>0</v>
      </c>
      <c r="G24" s="52"/>
      <c r="H24" s="53"/>
      <c r="I24" s="53"/>
      <c r="J24" s="53"/>
      <c r="K24" s="53"/>
      <c r="L24" s="53"/>
    </row>
    <row r="25" spans="1:12" s="51" customFormat="1">
      <c r="A25" s="67"/>
      <c r="B25" s="68"/>
      <c r="C25" s="80"/>
      <c r="D25" s="70"/>
      <c r="E25" s="71"/>
      <c r="F25" s="49">
        <f t="shared" si="0"/>
        <v>0</v>
      </c>
      <c r="G25" s="52"/>
      <c r="H25" s="53"/>
      <c r="I25" s="53"/>
      <c r="J25" s="53"/>
      <c r="K25" s="53"/>
      <c r="L25" s="53"/>
    </row>
    <row r="26" spans="1:12" s="51" customFormat="1">
      <c r="A26" s="67"/>
      <c r="B26" s="68"/>
      <c r="C26" s="80"/>
      <c r="D26" s="70"/>
      <c r="E26" s="71"/>
      <c r="F26" s="49">
        <f t="shared" si="0"/>
        <v>0</v>
      </c>
      <c r="G26" s="52"/>
      <c r="H26" s="53"/>
      <c r="I26" s="53"/>
      <c r="J26" s="53"/>
      <c r="K26" s="53"/>
      <c r="L26" s="53"/>
    </row>
    <row r="27" spans="1:12" s="51" customFormat="1">
      <c r="A27" s="67"/>
      <c r="B27" s="68"/>
      <c r="C27" s="80"/>
      <c r="D27" s="70"/>
      <c r="E27" s="71"/>
      <c r="F27" s="49">
        <f t="shared" si="0"/>
        <v>0</v>
      </c>
      <c r="G27" s="52"/>
      <c r="H27" s="53"/>
      <c r="I27" s="53"/>
      <c r="J27" s="53"/>
      <c r="K27" s="53"/>
      <c r="L27" s="53"/>
    </row>
    <row r="28" spans="1:12" s="51" customFormat="1">
      <c r="A28" s="67"/>
      <c r="B28" s="68"/>
      <c r="C28" s="80"/>
      <c r="D28" s="70"/>
      <c r="E28" s="71"/>
      <c r="F28" s="49">
        <f t="shared" si="0"/>
        <v>0</v>
      </c>
      <c r="G28" s="52"/>
      <c r="H28" s="53"/>
      <c r="I28" s="53"/>
      <c r="J28" s="53"/>
      <c r="K28" s="53"/>
      <c r="L28" s="53"/>
    </row>
    <row r="29" spans="1:12" s="51" customFormat="1">
      <c r="A29" s="67"/>
      <c r="B29" s="68"/>
      <c r="C29" s="80"/>
      <c r="D29" s="70"/>
      <c r="E29" s="71"/>
      <c r="F29" s="49">
        <f t="shared" si="0"/>
        <v>0</v>
      </c>
      <c r="G29" s="52"/>
      <c r="H29" s="53"/>
      <c r="I29" s="53"/>
      <c r="J29" s="53"/>
      <c r="K29" s="53"/>
      <c r="L29" s="53"/>
    </row>
    <row r="30" spans="1:12" s="51" customFormat="1">
      <c r="A30" s="67"/>
      <c r="B30" s="68"/>
      <c r="C30" s="80"/>
      <c r="D30" s="70"/>
      <c r="E30" s="71"/>
      <c r="F30" s="49">
        <f t="shared" si="0"/>
        <v>0</v>
      </c>
      <c r="G30" s="52"/>
      <c r="H30" s="53"/>
      <c r="I30" s="53"/>
      <c r="J30" s="53"/>
      <c r="K30" s="53"/>
      <c r="L30" s="53"/>
    </row>
    <row r="31" spans="1:12" s="51" customFormat="1">
      <c r="A31" s="67"/>
      <c r="B31" s="68"/>
      <c r="C31" s="80"/>
      <c r="D31" s="70"/>
      <c r="E31" s="71"/>
      <c r="F31" s="49">
        <f t="shared" si="0"/>
        <v>0</v>
      </c>
      <c r="G31" s="52"/>
      <c r="H31" s="53"/>
      <c r="I31" s="53"/>
      <c r="J31" s="53"/>
      <c r="K31" s="53"/>
      <c r="L31" s="53"/>
    </row>
    <row r="32" spans="1:12" s="51" customFormat="1">
      <c r="A32" s="67"/>
      <c r="B32" s="68"/>
      <c r="C32" s="80"/>
      <c r="D32" s="70"/>
      <c r="E32" s="71"/>
      <c r="F32" s="49">
        <f t="shared" si="0"/>
        <v>0</v>
      </c>
      <c r="G32" s="52"/>
      <c r="H32" s="53"/>
      <c r="I32" s="53"/>
      <c r="J32" s="53"/>
      <c r="K32" s="53"/>
      <c r="L32" s="53"/>
    </row>
    <row r="33" spans="1:12" s="51" customFormat="1">
      <c r="A33" s="67"/>
      <c r="B33" s="68"/>
      <c r="C33" s="80"/>
      <c r="D33" s="70"/>
      <c r="E33" s="71"/>
      <c r="F33" s="49">
        <f t="shared" si="0"/>
        <v>0</v>
      </c>
      <c r="G33" s="52"/>
      <c r="H33" s="53"/>
      <c r="I33" s="53"/>
      <c r="J33" s="53"/>
      <c r="K33" s="53"/>
      <c r="L33" s="53"/>
    </row>
    <row r="34" spans="1:12" s="51" customFormat="1">
      <c r="A34" s="67"/>
      <c r="B34" s="68"/>
      <c r="C34" s="80"/>
      <c r="D34" s="70"/>
      <c r="E34" s="71"/>
      <c r="F34" s="49"/>
      <c r="G34" s="52"/>
      <c r="H34" s="53"/>
      <c r="I34" s="53"/>
      <c r="J34" s="53"/>
      <c r="K34" s="53"/>
      <c r="L34" s="53"/>
    </row>
    <row r="35" spans="1:12" s="51" customFormat="1">
      <c r="A35" s="67"/>
      <c r="B35" s="106"/>
      <c r="C35" s="80"/>
      <c r="D35" s="70"/>
      <c r="E35" s="71"/>
      <c r="F35" s="49">
        <f t="shared" ref="F35" si="1">IF(D35="NA",1,0)</f>
        <v>0</v>
      </c>
      <c r="G35" s="52"/>
      <c r="H35" s="53"/>
      <c r="I35" s="53"/>
      <c r="J35" s="53"/>
      <c r="K35" s="53"/>
      <c r="L35" s="53"/>
    </row>
    <row r="36" spans="1:12" s="51" customFormat="1">
      <c r="A36" s="23"/>
      <c r="B36" s="24"/>
      <c r="C36" s="20"/>
      <c r="D36" s="19"/>
      <c r="E36" s="16"/>
      <c r="F36" s="52"/>
      <c r="G36" s="52"/>
      <c r="H36" s="53"/>
      <c r="I36" s="53"/>
      <c r="J36" s="53"/>
      <c r="K36" s="53"/>
      <c r="L36" s="53"/>
    </row>
    <row r="39" spans="1:12">
      <c r="C39" s="25"/>
    </row>
    <row r="40" spans="1:12">
      <c r="C40" s="25"/>
    </row>
    <row r="41" spans="1:12">
      <c r="C41" s="25"/>
    </row>
    <row r="50" spans="3:3">
      <c r="C50" s="25"/>
    </row>
    <row r="57" spans="3:3">
      <c r="C57" s="25"/>
    </row>
    <row r="70" spans="3:3">
      <c r="C70" s="25"/>
    </row>
    <row r="78" spans="3:3">
      <c r="C78" s="25"/>
    </row>
    <row r="86" spans="3:3">
      <c r="C86" s="25"/>
    </row>
    <row r="102" spans="3:3">
      <c r="C102" s="25"/>
    </row>
    <row r="113" spans="3:5">
      <c r="C113" s="25"/>
      <c r="E113" s="26"/>
    </row>
    <row r="123" spans="3:5">
      <c r="C123" s="25"/>
    </row>
  </sheetData>
  <sheetProtection selectLockedCells="1"/>
  <sortState xmlns:xlrd2="http://schemas.microsoft.com/office/spreadsheetml/2017/richdata2" ref="B7:D35">
    <sortCondition ref="D7:D35"/>
  </sortState>
  <mergeCells count="2">
    <mergeCell ref="C2:D2"/>
    <mergeCell ref="C3:D3"/>
  </mergeCells>
  <conditionalFormatting sqref="D7:D35">
    <cfRule type="cellIs" dxfId="5" priority="4" operator="equal">
      <formula>"NA"</formula>
    </cfRule>
    <cfRule type="cellIs" dxfId="4" priority="5" operator="equal">
      <formula>"n"</formula>
    </cfRule>
    <cfRule type="cellIs" dxfId="3" priority="6" operator="equal">
      <formula>"y"</formula>
    </cfRule>
  </conditionalFormatting>
  <pageMargins left="0.19685039370078741" right="0.19685039370078741" top="0.74803149606299213" bottom="0.74803149606299213" header="0.31496062992125984" footer="0.31496062992125984"/>
  <pageSetup paperSize="9" scale="95" fitToHeight="0" orientation="landscape" r:id="rId1"/>
  <headerFooter>
    <oddFooter>&amp;C&amp;"Verdana,Regular"&amp;6Finance Audit - Elizabeth Finn Homes Limited
Issue 1.00 - Date 01/07/22 - 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I157"/>
  <sheetViews>
    <sheetView showGridLines="0" zoomScaleNormal="100" workbookViewId="0">
      <selection activeCell="C3" sqref="C3:D3"/>
    </sheetView>
  </sheetViews>
  <sheetFormatPr defaultColWidth="9.140625" defaultRowHeight="12.6"/>
  <cols>
    <col min="1" max="1" width="8" style="19" customWidth="1"/>
    <col min="2" max="2" width="25.7109375" style="19" customWidth="1"/>
    <col min="3" max="3" width="50.7109375" style="20" customWidth="1"/>
    <col min="4" max="5" width="11.7109375" style="19" customWidth="1"/>
    <col min="6" max="6" width="13.7109375" style="16" customWidth="1"/>
    <col min="7" max="7" width="15.7109375" style="16" customWidth="1"/>
    <col min="8" max="16384" width="9.140625" style="16"/>
  </cols>
  <sheetData>
    <row r="1" spans="1:9" s="13" customFormat="1" ht="27.75" customHeight="1">
      <c r="A1" s="11" t="s">
        <v>20</v>
      </c>
      <c r="B1" s="12"/>
      <c r="C1" s="12"/>
      <c r="D1" s="22"/>
      <c r="E1" s="22"/>
    </row>
    <row r="2" spans="1:9" s="13" customFormat="1" ht="20.25" customHeight="1">
      <c r="A2" s="12" t="s">
        <v>2</v>
      </c>
      <c r="B2" s="12"/>
      <c r="C2" s="154" t="str">
        <f>REPT(Overview!C3,1)</f>
        <v>Home</v>
      </c>
      <c r="D2" s="154"/>
      <c r="E2" s="128"/>
      <c r="F2" s="42"/>
      <c r="G2" s="42"/>
    </row>
    <row r="3" spans="1:9" s="13" customFormat="1" ht="20.25" customHeight="1">
      <c r="A3" s="12" t="s">
        <v>4</v>
      </c>
      <c r="B3" s="12"/>
      <c r="C3" s="154" t="str">
        <f>REPT(Overview!C4,1)</f>
        <v/>
      </c>
      <c r="D3" s="154"/>
      <c r="E3" s="128"/>
      <c r="F3" s="42"/>
      <c r="G3" s="42"/>
    </row>
    <row r="4" spans="1:9" s="13" customFormat="1" ht="20.25" customHeight="1">
      <c r="A4" s="12" t="s">
        <v>5</v>
      </c>
      <c r="B4" s="12"/>
      <c r="C4" s="62">
        <f>SUM(Overview!C5)</f>
        <v>0</v>
      </c>
      <c r="D4" s="63" t="str">
        <f>REPT(Overview!D5,1)</f>
        <v/>
      </c>
      <c r="E4" s="128"/>
      <c r="F4" s="42"/>
      <c r="G4" s="42"/>
    </row>
    <row r="5" spans="1:9" s="13" customFormat="1" ht="27.75" customHeight="1" thickBot="1">
      <c r="A5" s="64" t="s">
        <v>121</v>
      </c>
      <c r="B5" s="64"/>
      <c r="C5" s="65"/>
      <c r="D5" s="107"/>
      <c r="E5" s="22"/>
      <c r="F5" s="43"/>
      <c r="G5" s="43"/>
    </row>
    <row r="6" spans="1:9" ht="23.45" thickBot="1">
      <c r="A6" s="44" t="s">
        <v>26</v>
      </c>
      <c r="B6" s="45" t="s">
        <v>122</v>
      </c>
      <c r="C6" s="46" t="s">
        <v>123</v>
      </c>
      <c r="D6" s="45" t="s">
        <v>124</v>
      </c>
      <c r="E6" s="45" t="s">
        <v>125</v>
      </c>
      <c r="F6" s="47" t="s">
        <v>126</v>
      </c>
      <c r="G6" s="48" t="s">
        <v>127</v>
      </c>
      <c r="H6" s="17">
        <f>SUM(H7:H25)</f>
        <v>0</v>
      </c>
      <c r="I6" s="17">
        <f>SUM(I7:I25)</f>
        <v>0</v>
      </c>
    </row>
    <row r="7" spans="1:9">
      <c r="A7" s="108"/>
      <c r="B7" s="109"/>
      <c r="C7" s="110"/>
      <c r="D7" s="111"/>
      <c r="E7" s="112"/>
      <c r="F7" s="113"/>
      <c r="G7" s="114"/>
      <c r="H7" s="14">
        <f>IF(D7="N",1,0)</f>
        <v>0</v>
      </c>
      <c r="I7" s="14">
        <f>IF(D7="NA",1,0)</f>
        <v>0</v>
      </c>
    </row>
    <row r="8" spans="1:9">
      <c r="A8" s="115"/>
      <c r="B8" s="116"/>
      <c r="C8" s="117"/>
      <c r="D8" s="118"/>
      <c r="E8" s="118"/>
      <c r="F8" s="71"/>
      <c r="G8" s="119"/>
      <c r="H8" s="14">
        <f t="shared" ref="H8:H25" si="0">IF(D8="N",1,0)</f>
        <v>0</v>
      </c>
      <c r="I8" s="14">
        <f t="shared" ref="I8:I25" si="1">IF(D8="NA",1,0)</f>
        <v>0</v>
      </c>
    </row>
    <row r="9" spans="1:9">
      <c r="A9" s="115"/>
      <c r="B9" s="120"/>
      <c r="C9" s="120"/>
      <c r="D9" s="118"/>
      <c r="E9" s="118"/>
      <c r="F9" s="71"/>
      <c r="G9" s="119"/>
      <c r="H9" s="14">
        <f t="shared" si="0"/>
        <v>0</v>
      </c>
      <c r="I9" s="14">
        <f t="shared" si="1"/>
        <v>0</v>
      </c>
    </row>
    <row r="10" spans="1:9">
      <c r="A10" s="115"/>
      <c r="B10" s="120"/>
      <c r="C10" s="120"/>
      <c r="D10" s="118"/>
      <c r="E10" s="118"/>
      <c r="F10" s="71"/>
      <c r="G10" s="119"/>
      <c r="H10" s="14">
        <f t="shared" si="0"/>
        <v>0</v>
      </c>
      <c r="I10" s="14">
        <f t="shared" si="1"/>
        <v>0</v>
      </c>
    </row>
    <row r="11" spans="1:9">
      <c r="A11" s="115"/>
      <c r="B11" s="116"/>
      <c r="C11" s="117"/>
      <c r="D11" s="118"/>
      <c r="E11" s="118"/>
      <c r="F11" s="71"/>
      <c r="G11" s="119"/>
      <c r="H11" s="14">
        <f t="shared" si="0"/>
        <v>0</v>
      </c>
      <c r="I11" s="14">
        <f t="shared" si="1"/>
        <v>0</v>
      </c>
    </row>
    <row r="12" spans="1:9">
      <c r="A12" s="115"/>
      <c r="B12" s="116"/>
      <c r="C12" s="121"/>
      <c r="D12" s="118"/>
      <c r="E12" s="118"/>
      <c r="F12" s="71"/>
      <c r="G12" s="119"/>
      <c r="H12" s="14">
        <f t="shared" si="0"/>
        <v>0</v>
      </c>
      <c r="I12" s="14">
        <f t="shared" si="1"/>
        <v>0</v>
      </c>
    </row>
    <row r="13" spans="1:9">
      <c r="A13" s="115"/>
      <c r="B13" s="116"/>
      <c r="C13" s="120"/>
      <c r="D13" s="118"/>
      <c r="E13" s="118"/>
      <c r="F13" s="71"/>
      <c r="G13" s="119"/>
      <c r="H13" s="14">
        <f t="shared" si="0"/>
        <v>0</v>
      </c>
      <c r="I13" s="14">
        <f t="shared" si="1"/>
        <v>0</v>
      </c>
    </row>
    <row r="14" spans="1:9">
      <c r="A14" s="115"/>
      <c r="B14" s="116"/>
      <c r="C14" s="120"/>
      <c r="D14" s="118"/>
      <c r="E14" s="118"/>
      <c r="F14" s="71"/>
      <c r="G14" s="119"/>
      <c r="H14" s="14">
        <f t="shared" si="0"/>
        <v>0</v>
      </c>
      <c r="I14" s="14">
        <f t="shared" si="1"/>
        <v>0</v>
      </c>
    </row>
    <row r="15" spans="1:9">
      <c r="A15" s="115"/>
      <c r="B15" s="116"/>
      <c r="C15" s="121"/>
      <c r="D15" s="118"/>
      <c r="E15" s="118"/>
      <c r="F15" s="71"/>
      <c r="G15" s="119"/>
      <c r="H15" s="14">
        <f t="shared" si="0"/>
        <v>0</v>
      </c>
      <c r="I15" s="14">
        <f t="shared" si="1"/>
        <v>0</v>
      </c>
    </row>
    <row r="16" spans="1:9">
      <c r="A16" s="115"/>
      <c r="B16" s="116"/>
      <c r="C16" s="120"/>
      <c r="D16" s="118"/>
      <c r="E16" s="118"/>
      <c r="F16" s="71"/>
      <c r="G16" s="119"/>
      <c r="H16" s="14">
        <f t="shared" si="0"/>
        <v>0</v>
      </c>
      <c r="I16" s="14">
        <f t="shared" si="1"/>
        <v>0</v>
      </c>
    </row>
    <row r="17" spans="1:9">
      <c r="A17" s="115"/>
      <c r="B17" s="116"/>
      <c r="C17" s="120"/>
      <c r="D17" s="118"/>
      <c r="E17" s="118"/>
      <c r="F17" s="71"/>
      <c r="G17" s="119"/>
      <c r="H17" s="14">
        <f t="shared" si="0"/>
        <v>0</v>
      </c>
      <c r="I17" s="14">
        <f t="shared" si="1"/>
        <v>0</v>
      </c>
    </row>
    <row r="18" spans="1:9">
      <c r="A18" s="115"/>
      <c r="B18" s="116"/>
      <c r="C18" s="120"/>
      <c r="D18" s="118"/>
      <c r="E18" s="118"/>
      <c r="F18" s="71"/>
      <c r="G18" s="119"/>
      <c r="H18" s="14">
        <f t="shared" si="0"/>
        <v>0</v>
      </c>
      <c r="I18" s="14">
        <f t="shared" si="1"/>
        <v>0</v>
      </c>
    </row>
    <row r="19" spans="1:9">
      <c r="A19" s="115"/>
      <c r="B19" s="116"/>
      <c r="C19" s="120"/>
      <c r="D19" s="118"/>
      <c r="E19" s="118"/>
      <c r="F19" s="71"/>
      <c r="G19" s="119"/>
      <c r="H19" s="14">
        <f t="shared" si="0"/>
        <v>0</v>
      </c>
      <c r="I19" s="14">
        <f t="shared" si="1"/>
        <v>0</v>
      </c>
    </row>
    <row r="20" spans="1:9">
      <c r="A20" s="115"/>
      <c r="B20" s="116"/>
      <c r="C20" s="120"/>
      <c r="D20" s="118"/>
      <c r="E20" s="118"/>
      <c r="F20" s="71"/>
      <c r="G20" s="119"/>
      <c r="H20" s="14">
        <f t="shared" si="0"/>
        <v>0</v>
      </c>
      <c r="I20" s="14">
        <f t="shared" si="1"/>
        <v>0</v>
      </c>
    </row>
    <row r="21" spans="1:9">
      <c r="A21" s="115"/>
      <c r="B21" s="116"/>
      <c r="C21" s="120"/>
      <c r="D21" s="118"/>
      <c r="E21" s="118"/>
      <c r="F21" s="71"/>
      <c r="G21" s="119"/>
      <c r="H21" s="14">
        <f t="shared" si="0"/>
        <v>0</v>
      </c>
      <c r="I21" s="14">
        <f t="shared" si="1"/>
        <v>0</v>
      </c>
    </row>
    <row r="22" spans="1:9">
      <c r="A22" s="115"/>
      <c r="B22" s="116"/>
      <c r="C22" s="120"/>
      <c r="D22" s="118"/>
      <c r="E22" s="118"/>
      <c r="F22" s="71"/>
      <c r="G22" s="119"/>
      <c r="H22" s="14">
        <f t="shared" si="0"/>
        <v>0</v>
      </c>
      <c r="I22" s="14">
        <f t="shared" si="1"/>
        <v>0</v>
      </c>
    </row>
    <row r="23" spans="1:9">
      <c r="A23" s="115"/>
      <c r="B23" s="116"/>
      <c r="C23" s="120"/>
      <c r="D23" s="118"/>
      <c r="E23" s="118"/>
      <c r="F23" s="71"/>
      <c r="G23" s="119"/>
      <c r="H23" s="14">
        <f t="shared" si="0"/>
        <v>0</v>
      </c>
      <c r="I23" s="14">
        <f t="shared" si="1"/>
        <v>0</v>
      </c>
    </row>
    <row r="24" spans="1:9">
      <c r="A24" s="115"/>
      <c r="B24" s="116"/>
      <c r="C24" s="120"/>
      <c r="D24" s="118"/>
      <c r="E24" s="118"/>
      <c r="F24" s="71"/>
      <c r="G24" s="119"/>
      <c r="H24" s="14">
        <f t="shared" si="0"/>
        <v>0</v>
      </c>
      <c r="I24" s="14">
        <f t="shared" si="1"/>
        <v>0</v>
      </c>
    </row>
    <row r="25" spans="1:9" ht="13.15" thickBot="1">
      <c r="A25" s="122"/>
      <c r="B25" s="123"/>
      <c r="C25" s="124"/>
      <c r="D25" s="125"/>
      <c r="E25" s="125"/>
      <c r="F25" s="126"/>
      <c r="G25" s="127"/>
      <c r="H25" s="14">
        <f t="shared" si="0"/>
        <v>0</v>
      </c>
      <c r="I25" s="14">
        <f t="shared" si="1"/>
        <v>0</v>
      </c>
    </row>
    <row r="30" spans="1:9">
      <c r="C30" s="25"/>
    </row>
    <row r="37" spans="3:3">
      <c r="C37" s="25"/>
    </row>
    <row r="41" spans="3:3">
      <c r="C41" s="25"/>
    </row>
    <row r="42" spans="3:3">
      <c r="C42" s="25"/>
    </row>
    <row r="47" spans="3:3">
      <c r="C47" s="25"/>
    </row>
    <row r="58" spans="3:3">
      <c r="C58" s="25"/>
    </row>
    <row r="73" spans="3:3">
      <c r="C73" s="25"/>
    </row>
    <row r="74" spans="3:3">
      <c r="C74" s="25"/>
    </row>
    <row r="75" spans="3:3">
      <c r="C75" s="25"/>
    </row>
    <row r="84" spans="3:3">
      <c r="C84" s="25"/>
    </row>
    <row r="91" spans="3:3">
      <c r="C91" s="25"/>
    </row>
    <row r="104" spans="3:3">
      <c r="C104" s="25"/>
    </row>
    <row r="112" spans="3:3">
      <c r="C112" s="25"/>
    </row>
    <row r="120" spans="3:3">
      <c r="C120" s="25"/>
    </row>
    <row r="136" spans="3:3">
      <c r="C136" s="25"/>
    </row>
    <row r="147" spans="3:7">
      <c r="C147" s="25"/>
      <c r="E147" s="27"/>
      <c r="F147" s="26"/>
      <c r="G147" s="26"/>
    </row>
    <row r="157" spans="3:7">
      <c r="C157" s="25"/>
    </row>
  </sheetData>
  <sheetProtection selectLockedCells="1"/>
  <mergeCells count="2">
    <mergeCell ref="C2:D2"/>
    <mergeCell ref="C3:D3"/>
  </mergeCells>
  <conditionalFormatting sqref="D7:D25">
    <cfRule type="cellIs" dxfId="2" priority="1" operator="equal">
      <formula>"NA"</formula>
    </cfRule>
    <cfRule type="cellIs" dxfId="1" priority="2" operator="equal">
      <formula>"n"</formula>
    </cfRule>
    <cfRule type="cellIs" dxfId="0" priority="3" operator="equal">
      <formula>"y"</formula>
    </cfRule>
  </conditionalFormatting>
  <pageMargins left="0.19685039370078741" right="0.19685039370078741" top="0.74803149606299213" bottom="0.74803149606299213" header="0.31496062992125984" footer="0.31496062992125984"/>
  <pageSetup paperSize="9" fitToHeight="0" orientation="landscape" r:id="rId1"/>
  <headerFooter>
    <oddFooter>&amp;C&amp;"Verdana,Regular"&amp;6Finance Audit - Elizabeth Finn Homes Limited
Issue 1.00 - Date 01/07/22 - 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133503E4B2864DB76551A1256C307F" ma:contentTypeVersion="19" ma:contentTypeDescription="Create a new document." ma:contentTypeScope="" ma:versionID="7b89a35e0c766a82a360e1ae93f5c703">
  <xsd:schema xmlns:xsd="http://www.w3.org/2001/XMLSchema" xmlns:xs="http://www.w3.org/2001/XMLSchema" xmlns:p="http://schemas.microsoft.com/office/2006/metadata/properties" xmlns:ns2="ea848412-7fe7-40b8-9271-af3e8128b5bb" xmlns:ns3="88de470f-fe71-4394-8e47-0b61827a749f" targetNamespace="http://schemas.microsoft.com/office/2006/metadata/properties" ma:root="true" ma:fieldsID="71820fb4ef208e796d00d5cb5768b3dc" ns2:_="" ns3:_="">
    <xsd:import namespace="ea848412-7fe7-40b8-9271-af3e8128b5bb"/>
    <xsd:import namespace="88de470f-fe71-4394-8e47-0b61827a749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lcf76f155ced4ddcb4097134ff3c332f" minOccurs="0"/>
                <xsd:element ref="ns3:MediaServiceOCR" minOccurs="0"/>
                <xsd:element ref="ns3:MediaServiceBillingMetadata" minOccurs="0"/>
                <xsd:element ref="ns3:Lastreview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48412-7fe7-40b8-9271-af3e8128b5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eb7a023-93cb-4966-a38c-0a0a46fcfb01}" ma:internalName="TaxCatchAll" ma:showField="CatchAllData" ma:web="ea848412-7fe7-40b8-9271-af3e8128b5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e470f-fe71-4394-8e47-0b61827a74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89105be-48ac-4a44-a380-b608143ed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astreviewdate" ma:index="24" nillable="true" ma:displayName="Last review date" ma:format="DateOnly" ma:internalName="Lastreview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848412-7fe7-40b8-9271-af3e8128b5bb" xsi:nil="true"/>
    <lcf76f155ced4ddcb4097134ff3c332f xmlns="88de470f-fe71-4394-8e47-0b61827a749f">
      <Terms xmlns="http://schemas.microsoft.com/office/infopath/2007/PartnerControls"/>
    </lcf76f155ced4ddcb4097134ff3c332f>
    <Lastreviewdate xmlns="88de470f-fe71-4394-8e47-0b61827a749f" xsi:nil="true"/>
    <SharedWithUsers xmlns="ea848412-7fe7-40b8-9271-af3e8128b5bb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F1E137-236C-4EF7-AF6E-B418E9969D62}"/>
</file>

<file path=customXml/itemProps2.xml><?xml version="1.0" encoding="utf-8"?>
<ds:datastoreItem xmlns:ds="http://schemas.openxmlformats.org/officeDocument/2006/customXml" ds:itemID="{13633D2B-F75C-418D-932B-BE94B25213F0}"/>
</file>

<file path=customXml/itemProps3.xml><?xml version="1.0" encoding="utf-8"?>
<ds:datastoreItem xmlns:ds="http://schemas.openxmlformats.org/officeDocument/2006/customXml" ds:itemID="{DBB5884E-71EF-48D0-9518-5F86E1BEC2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Rowlands</dc:creator>
  <cp:keywords/>
  <dc:description/>
  <cp:lastModifiedBy/>
  <cp:revision/>
  <dcterms:created xsi:type="dcterms:W3CDTF">2011-07-07T07:51:59Z</dcterms:created>
  <dcterms:modified xsi:type="dcterms:W3CDTF">2026-02-04T14:31:57Z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0x01010089133503E4B2864DB76551A1256C307F</vt:lpwstr>
  </property>
  <property fmtid="{D5CDD505-2E9C-101B-9397-08002B2CF9AE}" pid="3" name="Order">
    <vt:r8>1072900</vt:r8>
  </property>
  <property fmtid="{D5CDD505-2E9C-101B-9397-08002B2CF9AE}" pid="4" name="MediaServiceImageTags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_ExtendedDescription">
    <vt:lpwstr/>
  </property>
</Properties>
</file>